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1"/>
  </bookViews>
  <sheets>
    <sheet name="bilan annuel" sheetId="1" r:id="rId1"/>
    <sheet name="TB tabac" sheetId="2" r:id="rId2"/>
  </sheets>
  <definedNames>
    <definedName name="code1">#REF!</definedName>
    <definedName name="code2">#REF!</definedName>
    <definedName name="ILS">#REF!</definedName>
    <definedName name="_xlnm.Print_Titles" localSheetId="1">'TB tabac'!$A:$A,'TB tabac'!$1:$2</definedName>
    <definedName name="US">#REF!</definedName>
  </definedNames>
  <calcPr fullCalcOnLoad="1"/>
</workbook>
</file>

<file path=xl/comments1.xml><?xml version="1.0" encoding="utf-8"?>
<comments xmlns="http://schemas.openxmlformats.org/spreadsheetml/2006/main">
  <authors>
    <author>auler</author>
  </authors>
  <commentList>
    <comment ref="I13" authorId="0">
      <text>
        <r>
          <rPr>
            <sz val="8"/>
            <rFont val="Tahoma"/>
            <family val="2"/>
          </rPr>
          <t>La marque de tabac à rouler la plus vendue a changé par rapport à 2009, elle est un peu moins chère que la précédente.</t>
        </r>
      </text>
    </comment>
  </commentList>
</comments>
</file>

<file path=xl/comments2.xml><?xml version="1.0" encoding="utf-8"?>
<comments xmlns="http://schemas.openxmlformats.org/spreadsheetml/2006/main">
  <authors>
    <author>auler</author>
    <author>Aur?lie Lermenier</author>
  </authors>
  <commentList>
    <comment ref="I123" authorId="0">
      <text>
        <r>
          <rPr>
            <sz val="8"/>
            <rFont val="Tahoma"/>
            <family val="2"/>
          </rPr>
          <t>Attention : la marque de tabac à rouler la plus vendue a changé par rapport à décembre 2009, elle est un peu moins chère que la précédente.</t>
        </r>
      </text>
    </comment>
    <comment ref="I208" authorId="1">
      <text>
        <r>
          <rPr>
            <b/>
            <sz val="9"/>
            <rFont val="Tahoma"/>
            <family val="2"/>
          </rPr>
          <t>Aurélie Lermenier:</t>
        </r>
        <r>
          <rPr>
            <sz val="9"/>
            <rFont val="Tahoma"/>
            <family val="2"/>
          </rPr>
          <t xml:space="preserve">
Entrée en vigueur: 20 février 2017</t>
        </r>
      </text>
    </comment>
  </commentList>
</comments>
</file>

<file path=xl/sharedStrings.xml><?xml version="1.0" encoding="utf-8"?>
<sst xmlns="http://schemas.openxmlformats.org/spreadsheetml/2006/main" count="633" uniqueCount="103">
  <si>
    <t>Saisies</t>
  </si>
  <si>
    <t>Téléphonie sociale</t>
  </si>
  <si>
    <t>Actions de communication</t>
  </si>
  <si>
    <r>
      <t xml:space="preserve">Prix de vente (en euros) </t>
    </r>
    <r>
      <rPr>
        <vertAlign val="superscript"/>
        <sz val="9"/>
        <rFont val="Arial"/>
        <family val="2"/>
      </rPr>
      <t>(2)</t>
    </r>
  </si>
  <si>
    <t> % de nouveaux patients</t>
  </si>
  <si>
    <t>Tabac à rouler</t>
  </si>
  <si>
    <t xml:space="preserve">Cigarettes </t>
  </si>
  <si>
    <r>
      <t xml:space="preserve">Ventes de tabac à rouler (en kg) </t>
    </r>
    <r>
      <rPr>
        <vertAlign val="superscript"/>
        <sz val="9"/>
        <rFont val="Arial"/>
        <family val="2"/>
      </rPr>
      <t>(1)</t>
    </r>
  </si>
  <si>
    <t>Consultations de tabacologie RIACT</t>
  </si>
  <si>
    <t>Consultations de tabacologie CDTnet</t>
  </si>
  <si>
    <t>depuis avril 2003</t>
  </si>
  <si>
    <t>depuis avril 2004</t>
  </si>
  <si>
    <t>depuis janvier 2006</t>
  </si>
  <si>
    <r>
      <t xml:space="preserve">Ventes de cigarettes (en millions d'unités) </t>
    </r>
    <r>
      <rPr>
        <vertAlign val="superscript"/>
        <sz val="9"/>
        <rFont val="Arial"/>
        <family val="2"/>
      </rPr>
      <t>(1)</t>
    </r>
  </si>
  <si>
    <r>
      <t xml:space="preserve">Ventes annuelles de tabac à rouler (en tonnes) </t>
    </r>
    <r>
      <rPr>
        <vertAlign val="superscript"/>
        <sz val="9"/>
        <rFont val="Arial"/>
        <family val="2"/>
      </rPr>
      <t>(1)</t>
    </r>
  </si>
  <si>
    <r>
      <t xml:space="preserve">Ventes annuelles de cigarettes (en millions d'unités) </t>
    </r>
    <r>
      <rPr>
        <vertAlign val="superscript"/>
        <sz val="9"/>
        <rFont val="Arial"/>
        <family val="2"/>
      </rPr>
      <t>(1)</t>
    </r>
  </si>
  <si>
    <t>Ventes de médicaments d'aide à l'arrêt</t>
  </si>
  <si>
    <t>aout-09</t>
  </si>
  <si>
    <t>Nombre moyen de consultations par centre</t>
  </si>
  <si>
    <r>
      <t>Délai moyen d'attente pour le 1</t>
    </r>
    <r>
      <rPr>
        <vertAlign val="superscript"/>
        <sz val="9"/>
        <rFont val="Arial"/>
        <family val="2"/>
      </rPr>
      <t xml:space="preserve">er </t>
    </r>
    <r>
      <rPr>
        <sz val="9"/>
        <rFont val="Arial"/>
        <family val="2"/>
      </rPr>
      <t>RDV (en jour)</t>
    </r>
  </si>
  <si>
    <t> % de nouveaux patients adressés par un professionnel de santé</t>
  </si>
  <si>
    <t> % de nouveaux patients incités par une action de communication (média, téléphonie sociales…)</t>
  </si>
  <si>
    <t>Nombre moyen de consultations par centre et par mois</t>
  </si>
  <si>
    <t>nd</t>
  </si>
  <si>
    <t xml:space="preserve">        place depuis février 2007 dans le cadre de l'achat de substituts nicotiniques et remboursé par le Régime général</t>
  </si>
  <si>
    <t>programme CDTnet de recueil informatisé d'informations sur les patients des consultations de tabacologie</t>
  </si>
  <si>
    <t xml:space="preserve">        les grossistes répartiteurs, les dépositaires et les laboratoires (la liste des produits est mise à jour chaque mois)</t>
  </si>
  <si>
    <t>Forfaits de 50 €/150 € versés par la CNAMTS</t>
  </si>
  <si>
    <r>
      <t xml:space="preserve">Prix de vente de la marque la plus vendue (en euros) </t>
    </r>
    <r>
      <rPr>
        <vertAlign val="superscript"/>
        <sz val="9"/>
        <rFont val="Arial"/>
        <family val="2"/>
      </rPr>
      <t>(2)</t>
    </r>
  </si>
  <si>
    <r>
      <t xml:space="preserve">Prix de vente du paquet de 20 cigarettes le moins cher (en euros) </t>
    </r>
    <r>
      <rPr>
        <vertAlign val="superscript"/>
        <sz val="9"/>
        <rFont val="Arial"/>
        <family val="2"/>
      </rPr>
      <t>(3)</t>
    </r>
  </si>
  <si>
    <t>(environ 100 centres répondants, essentiellement en milieu hospitalier)</t>
  </si>
  <si>
    <r>
      <t xml:space="preserve">Prix moyen de vente de la marque la plus vendue (en euros) </t>
    </r>
    <r>
      <rPr>
        <vertAlign val="superscript"/>
        <sz val="9"/>
        <rFont val="Arial"/>
        <family val="2"/>
      </rPr>
      <t>(2)</t>
    </r>
  </si>
  <si>
    <r>
      <t xml:space="preserve">Prix moyen de vente du paquet de 20 cigarettes le moins cher (en euros) </t>
    </r>
    <r>
      <rPr>
        <vertAlign val="superscript"/>
        <sz val="9"/>
        <rFont val="Arial"/>
        <family val="2"/>
      </rPr>
      <t>(3)</t>
    </r>
  </si>
  <si>
    <t>(4)   Groupement pour l'élaboration et la réalisation de statistiques (GERS) : ventes aux officines - hors hôpitaux - par</t>
  </si>
  <si>
    <t xml:space="preserve">       Campagnes média - télévision, radio, affichage, presse généraliste, média interactifs - traitant du </t>
  </si>
  <si>
    <t>Taux d'imposition = TVA + droits de consommation. Depuis janvier 2011, taux calculé sur la base du prix</t>
  </si>
  <si>
    <r>
      <t xml:space="preserve">Taux d'imposition (en % du prix de vente </t>
    </r>
    <r>
      <rPr>
        <vertAlign val="superscript"/>
        <sz val="9"/>
        <rFont val="Arial"/>
        <family val="2"/>
      </rPr>
      <t>(2)</t>
    </r>
    <r>
      <rPr>
        <sz val="9"/>
        <rFont val="Arial"/>
        <family val="2"/>
      </rPr>
      <t>)</t>
    </r>
  </si>
  <si>
    <r>
      <t xml:space="preserve">Ventes totales annuelles (en équivalent « nb de fumeurs traités »*) </t>
    </r>
    <r>
      <rPr>
        <vertAlign val="superscript"/>
        <sz val="9"/>
        <rFont val="Arial"/>
        <family val="2"/>
      </rPr>
      <t>(4)</t>
    </r>
  </si>
  <si>
    <r>
      <t xml:space="preserve">dont timbres transdermiques </t>
    </r>
    <r>
      <rPr>
        <vertAlign val="superscript"/>
        <sz val="9"/>
        <rFont val="Arial"/>
        <family val="2"/>
      </rPr>
      <t>(4)</t>
    </r>
  </si>
  <si>
    <r>
      <t xml:space="preserve">dont formes orales </t>
    </r>
    <r>
      <rPr>
        <vertAlign val="superscript"/>
        <sz val="9"/>
        <rFont val="Arial"/>
        <family val="2"/>
      </rPr>
      <t>(4)</t>
    </r>
  </si>
  <si>
    <r>
      <t xml:space="preserve">dont Champix® </t>
    </r>
    <r>
      <rPr>
        <vertAlign val="superscript"/>
        <sz val="8"/>
        <rFont val="Arial"/>
        <family val="2"/>
      </rPr>
      <t>(4)</t>
    </r>
  </si>
  <si>
    <r>
      <t>Nombre de forfaits de 50 €/150 € versés dans le cadre de l'achat de substituts nicotiniques</t>
    </r>
    <r>
      <rPr>
        <vertAlign val="superscript"/>
        <sz val="9"/>
        <rFont val="Arial"/>
        <family val="2"/>
      </rPr>
      <t xml:space="preserve"> (5)</t>
    </r>
  </si>
  <si>
    <r>
      <t xml:space="preserve">Nombre moyen de nouveaux patients par centre et par mois </t>
    </r>
    <r>
      <rPr>
        <vertAlign val="superscript"/>
        <sz val="9"/>
        <rFont val="Arial"/>
        <family val="2"/>
      </rPr>
      <t>(6)</t>
    </r>
  </si>
  <si>
    <r>
      <t xml:space="preserve"> % de nouveaux patients adressés par un professionnel de santé </t>
    </r>
    <r>
      <rPr>
        <vertAlign val="superscript"/>
        <sz val="9"/>
        <rFont val="Arial"/>
        <family val="2"/>
      </rPr>
      <t>(6)</t>
    </r>
  </si>
  <si>
    <r>
      <t xml:space="preserve"> % de nouveaux patients venant d'eux-mêmes (démarche personnelle) </t>
    </r>
    <r>
      <rPr>
        <vertAlign val="superscript"/>
        <sz val="9"/>
        <rFont val="Arial"/>
        <family val="2"/>
      </rPr>
      <t>(6)</t>
    </r>
  </si>
  <si>
    <r>
      <t xml:space="preserve">Délai moyen d'attente pour le 1er RDV (en jour) </t>
    </r>
    <r>
      <rPr>
        <vertAlign val="superscript"/>
        <sz val="9"/>
        <rFont val="Arial"/>
        <family val="2"/>
      </rPr>
      <t>(6)</t>
    </r>
  </si>
  <si>
    <r>
      <t xml:space="preserve">Nombre moyen de patients en suivi par centre et par mois </t>
    </r>
    <r>
      <rPr>
        <vertAlign val="superscript"/>
        <sz val="9"/>
        <rFont val="Arial"/>
        <family val="2"/>
      </rPr>
      <t>(6)</t>
    </r>
  </si>
  <si>
    <r>
      <t xml:space="preserve">Nombre annuel d’appels traités par TIS </t>
    </r>
    <r>
      <rPr>
        <vertAlign val="superscript"/>
        <sz val="9"/>
        <rFont val="Arial"/>
        <family val="2"/>
      </rPr>
      <t>(7)</t>
    </r>
  </si>
  <si>
    <r>
      <t xml:space="preserve">Nombre annuel d’appels traités par les tabacologues de TIS </t>
    </r>
    <r>
      <rPr>
        <vertAlign val="superscript"/>
        <sz val="9"/>
        <rFont val="Arial"/>
        <family val="2"/>
      </rPr>
      <t>(7)</t>
    </r>
  </si>
  <si>
    <r>
      <t xml:space="preserve">Nombre d'inscriptions au coaching TIS </t>
    </r>
    <r>
      <rPr>
        <vertAlign val="superscript"/>
        <sz val="9"/>
        <rFont val="Arial"/>
        <family val="2"/>
      </rPr>
      <t>(7)</t>
    </r>
  </si>
  <si>
    <t>Nombre d'inscriptions au coaching de Tabac info service en ligne ou via l'application mobile.</t>
  </si>
  <si>
    <r>
      <t xml:space="preserve">Taux d'imposition (en % du prix de vente) </t>
    </r>
    <r>
      <rPr>
        <vertAlign val="superscript"/>
        <sz val="9"/>
        <rFont val="Arial"/>
        <family val="2"/>
      </rPr>
      <t>(2)</t>
    </r>
  </si>
  <si>
    <r>
      <t xml:space="preserve">dont Zyban® </t>
    </r>
    <r>
      <rPr>
        <vertAlign val="superscript"/>
        <sz val="9"/>
        <rFont val="Arial"/>
        <family val="2"/>
      </rPr>
      <t>(4)</t>
    </r>
  </si>
  <si>
    <r>
      <t xml:space="preserve">dont Champix® </t>
    </r>
    <r>
      <rPr>
        <vertAlign val="superscript"/>
        <sz val="9"/>
        <rFont val="Arial"/>
        <family val="2"/>
      </rPr>
      <t>(4)</t>
    </r>
  </si>
  <si>
    <r>
      <t xml:space="preserve">Nombre moyen de nouveaux patients par centre </t>
    </r>
    <r>
      <rPr>
        <vertAlign val="superscript"/>
        <sz val="9"/>
        <rFont val="Arial"/>
        <family val="2"/>
      </rPr>
      <t>(6)</t>
    </r>
  </si>
  <si>
    <r>
      <t xml:space="preserve"> calculé sur… dossiers (question facultative)  </t>
    </r>
    <r>
      <rPr>
        <vertAlign val="superscript"/>
        <sz val="9"/>
        <rFont val="Arial"/>
        <family val="2"/>
      </rPr>
      <t>(6)</t>
    </r>
  </si>
  <si>
    <r>
      <t xml:space="preserve">Nombre moyen de patients en suivi par centre </t>
    </r>
    <r>
      <rPr>
        <vertAlign val="superscript"/>
        <sz val="9"/>
        <rFont val="Arial"/>
        <family val="2"/>
      </rPr>
      <t>(6)</t>
    </r>
  </si>
  <si>
    <r>
      <t xml:space="preserve">Nombre d’appels traités au 1er niveau TIS </t>
    </r>
    <r>
      <rPr>
        <vertAlign val="superscript"/>
        <sz val="9"/>
        <rFont val="Arial"/>
        <family val="2"/>
      </rPr>
      <t>(7)</t>
    </r>
  </si>
  <si>
    <r>
      <t xml:space="preserve">Appels tabacologues </t>
    </r>
    <r>
      <rPr>
        <vertAlign val="superscript"/>
        <sz val="9"/>
        <rFont val="Arial"/>
        <family val="2"/>
      </rPr>
      <t>(7)</t>
    </r>
  </si>
  <si>
    <r>
      <t>Nombre d’inscriptions au coaching TIS</t>
    </r>
    <r>
      <rPr>
        <vertAlign val="superscript"/>
        <sz val="9"/>
        <rFont val="Arial"/>
        <family val="2"/>
      </rPr>
      <t xml:space="preserve"> (7)</t>
    </r>
  </si>
  <si>
    <r>
      <t xml:space="preserve">Nombre de jours de campagne publique </t>
    </r>
    <r>
      <rPr>
        <vertAlign val="superscript"/>
        <sz val="9"/>
        <rFont val="Arial"/>
        <family val="2"/>
      </rPr>
      <t>(7)</t>
    </r>
  </si>
  <si>
    <r>
      <t xml:space="preserve">Nombre de médias différents concernés </t>
    </r>
    <r>
      <rPr>
        <vertAlign val="superscript"/>
        <sz val="9"/>
        <rFont val="Arial"/>
        <family val="2"/>
      </rPr>
      <t>(7)</t>
    </r>
  </si>
  <si>
    <r>
      <t>Budget mensuel moyen (en euros)</t>
    </r>
    <r>
      <rPr>
        <vertAlign val="superscript"/>
        <sz val="9"/>
        <rFont val="Arial"/>
        <family val="2"/>
      </rPr>
      <t xml:space="preserve"> (7)</t>
    </r>
  </si>
  <si>
    <r>
      <t xml:space="preserve">Ventes annuelles de cigarettes </t>
    </r>
    <r>
      <rPr>
        <b/>
        <sz val="9"/>
        <rFont val="Arial"/>
        <family val="2"/>
      </rPr>
      <t>à jours constants</t>
    </r>
    <r>
      <rPr>
        <sz val="9"/>
        <rFont val="Arial"/>
        <family val="2"/>
      </rPr>
      <t xml:space="preserve"> (en millions d'unités) </t>
    </r>
    <r>
      <rPr>
        <vertAlign val="superscript"/>
        <sz val="9"/>
        <rFont val="Arial"/>
        <family val="2"/>
      </rPr>
      <t>(1)</t>
    </r>
  </si>
  <si>
    <r>
      <t xml:space="preserve">Ventes annuelles de tabac à rouler </t>
    </r>
    <r>
      <rPr>
        <b/>
        <sz val="9"/>
        <rFont val="Arial"/>
        <family val="2"/>
      </rPr>
      <t>à jours constants</t>
    </r>
    <r>
      <rPr>
        <sz val="9"/>
        <rFont val="Arial"/>
        <family val="2"/>
      </rPr>
      <t xml:space="preserve"> (en tonnes) </t>
    </r>
    <r>
      <rPr>
        <vertAlign val="superscript"/>
        <sz val="9"/>
        <rFont val="Arial"/>
        <family val="2"/>
      </rPr>
      <t>(1)</t>
    </r>
  </si>
  <si>
    <r>
      <t xml:space="preserve">Ventes totales annuelles </t>
    </r>
    <r>
      <rPr>
        <b/>
        <sz val="9"/>
        <rFont val="Arial"/>
        <family val="2"/>
      </rPr>
      <t>à jours constants</t>
    </r>
    <r>
      <rPr>
        <sz val="9"/>
        <rFont val="Arial"/>
        <family val="2"/>
      </rPr>
      <t xml:space="preserve"> (en équivalent « nb de fumeurs traités »*) </t>
    </r>
    <r>
      <rPr>
        <vertAlign val="superscript"/>
        <sz val="9"/>
        <rFont val="Arial"/>
        <family val="2"/>
      </rPr>
      <t>(4)</t>
    </r>
  </si>
  <si>
    <r>
      <t xml:space="preserve">dont timbres transdermiques, </t>
    </r>
    <r>
      <rPr>
        <b/>
        <sz val="9"/>
        <rFont val="Arial"/>
        <family val="2"/>
      </rPr>
      <t>à jours constants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(4)</t>
    </r>
  </si>
  <si>
    <r>
      <t xml:space="preserve">dont formes orales </t>
    </r>
    <r>
      <rPr>
        <b/>
        <sz val="9"/>
        <rFont val="Arial"/>
        <family val="2"/>
      </rPr>
      <t>à jours constants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(4)</t>
    </r>
  </si>
  <si>
    <r>
      <t xml:space="preserve">dont Zyban® </t>
    </r>
    <r>
      <rPr>
        <b/>
        <sz val="9"/>
        <rFont val="Arial"/>
        <family val="2"/>
      </rPr>
      <t>à jours constants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(4)</t>
    </r>
  </si>
  <si>
    <r>
      <t xml:space="preserve">dont Champix® </t>
    </r>
    <r>
      <rPr>
        <b/>
        <sz val="9"/>
        <rFont val="Arial"/>
        <family val="2"/>
      </rPr>
      <t>à jours constants</t>
    </r>
    <r>
      <rPr>
        <sz val="9"/>
        <rFont val="Arial"/>
        <family val="2"/>
      </rPr>
      <t xml:space="preserve"> </t>
    </r>
    <r>
      <rPr>
        <vertAlign val="superscript"/>
        <sz val="8"/>
        <rFont val="Arial"/>
        <family val="2"/>
      </rPr>
      <t>(4)</t>
    </r>
  </si>
  <si>
    <r>
      <t xml:space="preserve">Ventes de cigarettes </t>
    </r>
    <r>
      <rPr>
        <b/>
        <sz val="9"/>
        <rFont val="Arial"/>
        <family val="2"/>
      </rPr>
      <t>à jours constants</t>
    </r>
    <r>
      <rPr>
        <sz val="9"/>
        <rFont val="Arial"/>
        <family val="2"/>
      </rPr>
      <t xml:space="preserve"> (en millions d'unités) </t>
    </r>
    <r>
      <rPr>
        <vertAlign val="superscript"/>
        <sz val="9"/>
        <rFont val="Arial"/>
        <family val="2"/>
      </rPr>
      <t>(1)</t>
    </r>
  </si>
  <si>
    <r>
      <t xml:space="preserve">Ventes totales (en équivalent « nb de fumeurs traités »*) </t>
    </r>
    <r>
      <rPr>
        <vertAlign val="superscript"/>
        <sz val="9"/>
        <rFont val="Arial"/>
        <family val="2"/>
      </rPr>
      <t>(4)</t>
    </r>
  </si>
  <si>
    <r>
      <t xml:space="preserve">dont Champix® </t>
    </r>
    <r>
      <rPr>
        <b/>
        <sz val="9"/>
        <rFont val="Arial"/>
        <family val="2"/>
      </rPr>
      <t>à jours constants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(4)</t>
    </r>
  </si>
  <si>
    <r>
      <t xml:space="preserve">Ventes totales </t>
    </r>
    <r>
      <rPr>
        <b/>
        <sz val="9"/>
        <rFont val="Arial"/>
        <family val="2"/>
      </rPr>
      <t>à jours constants</t>
    </r>
    <r>
      <rPr>
        <sz val="9"/>
        <rFont val="Arial"/>
        <family val="2"/>
      </rPr>
      <t xml:space="preserve"> (en équivalent « nb de fumeurs traités »*) </t>
    </r>
    <r>
      <rPr>
        <vertAlign val="superscript"/>
        <sz val="9"/>
        <rFont val="Arial"/>
        <family val="2"/>
      </rPr>
      <t>(4)</t>
    </r>
  </si>
  <si>
    <r>
      <t>Ventes de tabac à rouler</t>
    </r>
    <r>
      <rPr>
        <b/>
        <sz val="9"/>
        <rFont val="Arial"/>
        <family val="2"/>
      </rPr>
      <t xml:space="preserve"> à jours constants</t>
    </r>
    <r>
      <rPr>
        <sz val="9"/>
        <rFont val="Arial"/>
        <family val="2"/>
      </rPr>
      <t xml:space="preserve"> (en tonnes) </t>
    </r>
    <r>
      <rPr>
        <vertAlign val="superscript"/>
        <sz val="9"/>
        <rFont val="Arial"/>
        <family val="2"/>
      </rPr>
      <t>(1)</t>
    </r>
  </si>
  <si>
    <t>(7)   Santé publique France : au 1er niveau, appels téléphoniques à la ligne spécialisée Tabac Info Service</t>
  </si>
  <si>
    <t xml:space="preserve">pour des demandes simples (documentations, informations, etc.) - au 2ème niveau, appels traités par </t>
  </si>
  <si>
    <t xml:space="preserve">        des tabacologues pour le suivi des fumeurs dans l'arrêt du tabac</t>
  </si>
  <si>
    <t>tabac lancées par Santé publique France, hors campagnes des autres organismes publics ou associatifs</t>
  </si>
  <si>
    <t xml:space="preserve">       (équipe 22 : Information Sciences to support Personalized Medicine - Centre de Recherche des Cordeliers) :</t>
  </si>
  <si>
    <t>(6)   Centre d’addictologie de l’Hôpital européen Georges Pompidou (HEGP) en partenariat avec l’équipe INSERM UMRs 1138</t>
  </si>
  <si>
    <t>tabac de France continentale, pour les produits de la marque la plus vendue : actuellement Marlboro® rouge en paquet</t>
  </si>
  <si>
    <t>(3)   Journal Officiel : prix de vente au détail, homologué par les ministères du Budget et de la Santé, dans tous les débits</t>
  </si>
  <si>
    <t>de 20 cigarettes et Fleur du Pays® Blond 40 g pour le tabac à rouler</t>
  </si>
  <si>
    <t>moyen pondéré des paquets en France, contre le prix de la catégorie la plus vendue auparavant</t>
  </si>
  <si>
    <t>de tabac de France continentale, pour un paquet de 20 cigarettes d'une des marques "entrée de gamme"</t>
  </si>
  <si>
    <t>(5)   Caisse nationale d'assurance maladie des travailleurs salariés (CNAMTS) : forfait annuel de 150€ mis en</t>
  </si>
  <si>
    <t>(8)  DGDDI (bureau D3 de la lutte contre la fraude) : saisies effectuées par les services des douanes en France (données annuelles)</t>
  </si>
  <si>
    <t xml:space="preserve">        Nombre d'appels téléphoniques traitant du tabac sur les lignes Drogues info service, Alcool info service, Ecoute cannabis et Joueurs info service</t>
  </si>
  <si>
    <r>
      <t xml:space="preserve">Nombre d’appels "tabac" traités par les autres lignes </t>
    </r>
    <r>
      <rPr>
        <vertAlign val="superscript"/>
        <sz val="9"/>
        <rFont val="Arial"/>
        <family val="2"/>
      </rPr>
      <t>(7)</t>
    </r>
  </si>
  <si>
    <r>
      <t xml:space="preserve">Nombre de saisies </t>
    </r>
    <r>
      <rPr>
        <vertAlign val="superscript"/>
        <sz val="9"/>
        <rFont val="Arial"/>
        <family val="2"/>
      </rPr>
      <t>(8)</t>
    </r>
  </si>
  <si>
    <r>
      <t>Quantités saisies (en kg)</t>
    </r>
    <r>
      <rPr>
        <vertAlign val="superscript"/>
        <sz val="9"/>
        <rFont val="Arial"/>
        <family val="2"/>
      </rPr>
      <t xml:space="preserve"> (8)</t>
    </r>
  </si>
  <si>
    <r>
      <t xml:space="preserve">Budget annuel (en euros </t>
    </r>
    <r>
      <rPr>
        <vertAlign val="superscript"/>
        <sz val="9"/>
        <rFont val="Arial"/>
        <family val="2"/>
      </rPr>
      <t>(7)</t>
    </r>
    <r>
      <rPr>
        <sz val="9"/>
        <rFont val="Arial"/>
        <family val="2"/>
      </rPr>
      <t>)</t>
    </r>
  </si>
  <si>
    <r>
      <t xml:space="preserve">Nombre de médias différents concernés (moyenne annuelle </t>
    </r>
    <r>
      <rPr>
        <vertAlign val="superscript"/>
        <sz val="9"/>
        <rFont val="Arial"/>
        <family val="2"/>
      </rPr>
      <t>(7)</t>
    </r>
    <r>
      <rPr>
        <sz val="9"/>
        <rFont val="Arial"/>
        <family val="2"/>
      </rPr>
      <t>)</t>
    </r>
  </si>
  <si>
    <r>
      <t xml:space="preserve">Nombre annuel de jours de campagne publique </t>
    </r>
    <r>
      <rPr>
        <vertAlign val="superscript"/>
        <sz val="9"/>
        <rFont val="Arial"/>
        <family val="2"/>
      </rPr>
      <t>(7)</t>
    </r>
  </si>
  <si>
    <r>
      <t xml:space="preserve">Nombre annuel d’appels "tabac" traités par les autres lignes </t>
    </r>
    <r>
      <rPr>
        <vertAlign val="superscript"/>
        <sz val="9"/>
        <rFont val="Arial"/>
        <family val="2"/>
      </rPr>
      <t>(7)</t>
    </r>
  </si>
  <si>
    <r>
      <t xml:space="preserve">Nombre annuel de saisies </t>
    </r>
    <r>
      <rPr>
        <vertAlign val="superscript"/>
        <sz val="9"/>
        <rFont val="Arial"/>
        <family val="2"/>
      </rPr>
      <t>(8)</t>
    </r>
  </si>
  <si>
    <r>
      <t xml:space="preserve">Quantités annuelles saisies (en kg) </t>
    </r>
    <r>
      <rPr>
        <vertAlign val="superscript"/>
        <sz val="9"/>
        <rFont val="Arial"/>
        <family val="2"/>
      </rPr>
      <t>(8)</t>
    </r>
  </si>
  <si>
    <t>Nombre de bénéficiaires de forfaits de 50 €/150 € versés dans le cadre de l'achat de substituts nicotiniques par l'Assurance maladie (5)</t>
  </si>
  <si>
    <t>Nombre de bénéficiaires d'un remboursement à 65 % pour des substituts nicotiniques (5)</t>
  </si>
  <si>
    <t xml:space="preserve">        Depuis le 1er janvier 2019, ce forfait a été remplacé par le remboursement à 65 %.</t>
  </si>
  <si>
    <t>Nombre de forfaits de 65 % pour des substituts nicotiniques (5)</t>
  </si>
  <si>
    <t>Forfaits de 65% versés par la CNAM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</si>
</sst>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\ &quot;F&quot;_-;\-* #,##0.00\ &quot;F&quot;_-;_-* &quot;-&quot;??\ &quot;F&quot;_-;_-@_-"/>
    <numFmt numFmtId="166" formatCode="0.0"/>
    <numFmt numFmtId="167" formatCode="0.0%"/>
    <numFmt numFmtId="168" formatCode="_-* #,##0.00\ [$€-1]_-;\-* #,##0.00\ [$€-1]_-;_-* &quot;-&quot;??\ [$€-1]_-;_-@_-"/>
    <numFmt numFmtId="169" formatCode="#,##0.00\ [$€-1]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sz val="8.5"/>
      <name val="Arial"/>
      <family val="2"/>
    </font>
    <font>
      <vertAlign val="superscript"/>
      <sz val="8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thin">
        <color indexed="55"/>
      </left>
      <right/>
      <top style="thin">
        <color indexed="23"/>
      </top>
      <bottom style="thin">
        <color indexed="23"/>
      </bottom>
    </border>
    <border>
      <left/>
      <right style="thin">
        <color indexed="55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55"/>
      </left>
      <right style="medium"/>
      <top style="thin">
        <color indexed="23"/>
      </top>
      <bottom style="thin">
        <color indexed="23"/>
      </bottom>
    </border>
    <border>
      <left style="medium"/>
      <right/>
      <top/>
      <bottom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medium"/>
      <top/>
      <bottom/>
    </border>
    <border>
      <left style="thin">
        <color indexed="23"/>
      </left>
      <right/>
      <top style="thin">
        <color indexed="23"/>
      </top>
      <bottom style="medium"/>
    </border>
    <border>
      <left style="thin">
        <color indexed="23"/>
      </left>
      <right/>
      <top/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medium"/>
      <top style="thin">
        <color indexed="23"/>
      </top>
      <bottom style="thin">
        <color indexed="23"/>
      </bottom>
    </border>
    <border>
      <left style="medium"/>
      <right style="medium"/>
      <top style="thin">
        <color indexed="23"/>
      </top>
      <bottom/>
    </border>
    <border>
      <left style="medium"/>
      <right style="medium"/>
      <top/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/>
    </border>
    <border>
      <left/>
      <right style="medium">
        <color indexed="23"/>
      </right>
      <top style="thin">
        <color indexed="23"/>
      </top>
      <bottom/>
    </border>
    <border>
      <left/>
      <right style="medium">
        <color indexed="23"/>
      </right>
      <top/>
      <bottom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/>
    </border>
    <border>
      <left style="thin">
        <color theme="1" tint="0.49998000264167786"/>
      </left>
      <right style="medium"/>
      <top/>
      <bottom/>
    </border>
    <border>
      <left/>
      <right/>
      <top style="thin">
        <color indexed="23"/>
      </top>
      <bottom/>
    </border>
    <border>
      <left style="thin">
        <color indexed="55"/>
      </left>
      <right style="medium"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 style="thin">
        <color theme="1" tint="0.49998000264167786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theme="1" tint="0.49998000264167786"/>
      </right>
      <top style="thin">
        <color indexed="23"/>
      </top>
      <bottom style="thin">
        <color indexed="23"/>
      </bottom>
    </border>
    <border>
      <left style="thin">
        <color theme="1" tint="0.49998000264167786"/>
      </left>
      <right style="medium"/>
      <top style="thin">
        <color indexed="23"/>
      </top>
      <bottom style="thin">
        <color theme="1" tint="0.49998000264167786"/>
      </bottom>
    </border>
    <border>
      <left style="medium"/>
      <right style="thin">
        <color indexed="23"/>
      </right>
      <top style="thin">
        <color indexed="23"/>
      </top>
      <bottom style="thin">
        <color theme="1" tint="0.49998000264167786"/>
      </bottom>
    </border>
    <border>
      <left style="medium"/>
      <right style="thin">
        <color indexed="23"/>
      </right>
      <top style="thin">
        <color theme="1" tint="0.49998000264167786"/>
      </top>
      <bottom style="thin">
        <color theme="1" tint="0.49998000264167786"/>
      </bottom>
    </border>
    <border>
      <left style="medium"/>
      <right style="thin">
        <color indexed="23"/>
      </right>
      <top style="thin">
        <color theme="1" tint="0.49998000264167786"/>
      </top>
      <bottom style="thin">
        <color indexed="23"/>
      </bottom>
    </border>
    <border>
      <left style="medium"/>
      <right style="thin">
        <color theme="0" tint="-0.4999699890613556"/>
      </right>
      <top style="thin">
        <color indexed="23"/>
      </top>
      <bottom style="thin">
        <color theme="0" tint="-0.4999699890613556"/>
      </bottom>
    </border>
    <border>
      <left style="medium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 style="thin">
        <color theme="0" tint="-0.4999699890613556"/>
      </right>
      <top style="thin">
        <color theme="0" tint="-0.4999699890613556"/>
      </top>
      <bottom style="thin">
        <color indexed="23"/>
      </bottom>
    </border>
    <border>
      <left style="thin">
        <color theme="0" tint="-0.4999699890613556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/>
      <top style="thin">
        <color theme="0" tint="-0.4999699890613556"/>
      </top>
      <bottom/>
    </border>
    <border>
      <left style="thin">
        <color theme="0" tint="-0.4999699890613556"/>
      </left>
      <right style="medium"/>
      <top style="medium"/>
      <bottom style="thin">
        <color theme="0" tint="-0.4999699890613556"/>
      </bottom>
    </border>
    <border>
      <left style="thin">
        <color theme="0" tint="-0.4999699890613556"/>
      </left>
      <right style="medium"/>
      <top style="thin">
        <color indexed="23"/>
      </top>
      <bottom style="thin">
        <color theme="0" tint="-0.4999699890613556"/>
      </bottom>
    </border>
    <border>
      <left style="thin">
        <color theme="0" tint="-0.4999699890613556"/>
      </left>
      <right style="medium"/>
      <top style="thin">
        <color theme="0" tint="-0.4999699890613556"/>
      </top>
      <bottom style="thin">
        <color indexed="23"/>
      </bottom>
    </border>
    <border>
      <left style="medium"/>
      <right style="thin">
        <color theme="0" tint="-0.4999699890613556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medium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  <border>
      <left style="medium"/>
      <right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/>
      <bottom/>
    </border>
    <border>
      <left style="thin">
        <color indexed="55"/>
      </left>
      <right style="medium"/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theme="0" tint="-0.3499799966812134"/>
      </left>
      <right style="thin">
        <color theme="0" tint="-0.3499799966812134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 style="medium"/>
      <right/>
      <top style="thin">
        <color indexed="23"/>
      </top>
      <bottom/>
    </border>
    <border>
      <left/>
      <right/>
      <top style="medium"/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 style="thin">
        <color indexed="2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indexed="23"/>
      </bottom>
    </border>
    <border>
      <left style="thin">
        <color theme="0" tint="-0.4999699890613556"/>
      </left>
      <right/>
      <top style="thin">
        <color indexed="23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indexed="23"/>
      </bottom>
    </border>
    <border>
      <left/>
      <right style="thin">
        <color theme="0" tint="-0.4999699890613556"/>
      </right>
      <top style="thin">
        <color indexed="23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indexed="23"/>
      </bottom>
    </border>
    <border>
      <left style="medium"/>
      <right/>
      <top/>
      <bottom style="thin">
        <color indexed="23"/>
      </bottom>
    </border>
    <border>
      <left style="thin">
        <color theme="0" tint="-0.3499799966812134"/>
      </left>
      <right/>
      <top style="thin">
        <color indexed="23"/>
      </top>
      <bottom style="thin">
        <color indexed="23"/>
      </bottom>
    </border>
    <border>
      <left style="thin">
        <color theme="0" tint="-0.3499799966812134"/>
      </left>
      <right/>
      <top style="thin">
        <color indexed="23"/>
      </top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 style="thin">
        <color theme="0" tint="-0.3499799966812134"/>
      </bottom>
    </border>
    <border>
      <left style="medium"/>
      <right/>
      <top style="thin">
        <color theme="0" tint="-0.3499799966812134"/>
      </top>
      <bottom style="thin">
        <color theme="0" tint="-0.3499799966812134"/>
      </bottom>
    </border>
    <border>
      <left style="medium"/>
      <right/>
      <top style="thin">
        <color theme="0" tint="-0.3499799966812134"/>
      </top>
      <bottom/>
    </border>
    <border>
      <left style="medium"/>
      <right/>
      <top style="thin">
        <color theme="0" tint="-0.4999699890613556"/>
      </top>
      <bottom style="thin">
        <color theme="0" tint="-0.4999699890613556"/>
      </bottom>
    </border>
    <border>
      <left style="medium"/>
      <right/>
      <top style="thin">
        <color theme="0" tint="-0.4999699890613556"/>
      </top>
      <bottom style="thin">
        <color indexed="23"/>
      </bottom>
    </border>
    <border>
      <left style="medium"/>
      <right/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medium"/>
      <top/>
      <bottom style="thin">
        <color theme="0" tint="-0.4999699890613556"/>
      </bottom>
    </border>
    <border>
      <left/>
      <right style="thin">
        <color indexed="23"/>
      </right>
      <top style="thin">
        <color theme="0" tint="-0.3499799966812134"/>
      </top>
      <bottom style="thin">
        <color indexed="23"/>
      </bottom>
    </border>
    <border>
      <left style="medium"/>
      <right/>
      <top style="medium"/>
      <bottom style="thin">
        <color indexed="23"/>
      </bottom>
    </border>
    <border>
      <left/>
      <right style="medium"/>
      <top style="medium"/>
      <bottom style="thin">
        <color indexed="23"/>
      </bottom>
    </border>
    <border>
      <left style="medium"/>
      <right style="medium"/>
      <top/>
      <bottom style="thin">
        <color theme="0" tint="-0.4999699890613556"/>
      </bottom>
    </border>
    <border>
      <left style="medium"/>
      <right style="medium"/>
      <top style="thin">
        <color theme="0" tint="-0.4999699890613556"/>
      </top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>
        <color theme="0" tint="-0.3499799966812134"/>
      </bottom>
    </border>
    <border>
      <left style="medium"/>
      <right style="medium"/>
      <top style="thin">
        <color theme="0" tint="-0.3499799966812134"/>
      </top>
      <bottom/>
    </border>
    <border>
      <left style="medium"/>
      <right style="medium"/>
      <top/>
      <bottom style="thin">
        <color theme="1" tint="0.49998000264167786"/>
      </bottom>
    </border>
    <border>
      <left style="medium"/>
      <right style="medium"/>
      <top style="thin">
        <color theme="1" tint="0.49998000264167786"/>
      </top>
      <bottom/>
    </border>
    <border>
      <left style="thin">
        <color theme="0" tint="-0.3499799966812134"/>
      </left>
      <right/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/>
      <right style="medium"/>
      <top style="thin">
        <color indexed="23"/>
      </top>
      <bottom/>
    </border>
    <border>
      <left style="thin"/>
      <right style="medium"/>
      <top/>
      <bottom/>
    </border>
    <border>
      <left style="thin"/>
      <right style="medium"/>
      <top/>
      <bottom style="thin">
        <color theme="0" tint="-0.3499799966812134"/>
      </bottom>
    </border>
    <border>
      <left style="medium"/>
      <right style="medium"/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24993999302387238"/>
      </right>
      <top style="thin"/>
      <bottom/>
    </border>
    <border>
      <left style="medium"/>
      <right style="thin">
        <color theme="0" tint="-0.24993999302387238"/>
      </right>
      <top/>
      <bottom/>
    </border>
    <border>
      <left style="medium"/>
      <right style="thin">
        <color theme="0" tint="-0.24993999302387238"/>
      </right>
      <top/>
      <bottom style="thin"/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/>
      <bottom style="thin"/>
    </border>
    <border>
      <left style="thin">
        <color theme="0" tint="-0.24993999302387238"/>
      </left>
      <right style="medium"/>
      <top/>
      <bottom/>
    </border>
    <border>
      <left style="thin">
        <color theme="0" tint="-0.24993999302387238"/>
      </left>
      <right style="medium"/>
      <top/>
      <bottom style="thin"/>
    </border>
    <border>
      <left/>
      <right style="medium"/>
      <top style="thin">
        <color theme="0" tint="-0.3499799966812134"/>
      </top>
      <bottom/>
    </border>
    <border>
      <left/>
      <right style="medium"/>
      <top/>
      <bottom style="thin">
        <color theme="0" tint="-0.3499799966812134"/>
      </bottom>
    </border>
    <border>
      <left style="medium"/>
      <right style="thin">
        <color indexed="23"/>
      </right>
      <top/>
      <bottom style="thin">
        <color indexed="23"/>
      </bottom>
    </border>
    <border>
      <left style="medium"/>
      <right style="thin">
        <color theme="0" tint="-0.4999699890613556"/>
      </right>
      <top style="thin">
        <color theme="0" tint="-0.4999699890613556"/>
      </top>
      <bottom/>
    </border>
    <border>
      <left style="medium"/>
      <right style="thin">
        <color theme="0" tint="-0.4999699890613556"/>
      </right>
      <top/>
      <bottom/>
    </border>
    <border>
      <left style="medium"/>
      <right style="thin">
        <color theme="0" tint="-0.4999699890613556"/>
      </right>
      <top/>
      <bottom style="thin">
        <color indexed="23"/>
      </bottom>
    </border>
    <border>
      <left style="thin">
        <color theme="0" tint="-0.4999699890613556"/>
      </left>
      <right style="medium"/>
      <top/>
      <bottom/>
    </border>
    <border>
      <left style="thin">
        <color theme="0" tint="-0.4999699890613556"/>
      </left>
      <right style="medium"/>
      <top/>
      <bottom style="thin">
        <color indexed="23"/>
      </bottom>
    </border>
    <border>
      <left style="medium"/>
      <right style="thin">
        <color theme="0" tint="-0.3499799966812134"/>
      </right>
      <top style="thin">
        <color theme="0" tint="-0.3499799966812134"/>
      </top>
      <bottom/>
    </border>
    <border>
      <left style="medium"/>
      <right style="thin">
        <color theme="0" tint="-0.3499799966812134"/>
      </right>
      <top/>
      <bottom/>
    </border>
    <border>
      <left style="medium"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medium"/>
      <top style="thin">
        <color theme="0" tint="-0.3499799966812134"/>
      </top>
      <bottom/>
    </border>
    <border>
      <left style="thin">
        <color theme="0" tint="-0.3499799966812134"/>
      </left>
      <right style="medium"/>
      <top/>
      <bottom/>
    </border>
    <border>
      <left style="thin">
        <color theme="0" tint="-0.3499799966812134"/>
      </left>
      <right style="medium"/>
      <top/>
      <bottom style="thin">
        <color theme="0" tint="-0.3499799966812134"/>
      </bottom>
    </border>
    <border>
      <left style="medium"/>
      <right style="thin">
        <color theme="0" tint="-0.4999699890613556"/>
      </right>
      <top style="thin">
        <color theme="0" tint="-0.3499799966812134"/>
      </top>
      <bottom/>
    </border>
    <border>
      <left style="medium"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medium"/>
      <top style="thin">
        <color indexed="23"/>
      </top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>
        <color theme="0" tint="-0.24993999302387238"/>
      </right>
      <top style="thin">
        <color theme="0" tint="-0.3499799966812134"/>
      </top>
      <bottom/>
    </border>
    <border>
      <left style="thin">
        <color theme="0" tint="-0.24993999302387238"/>
      </left>
      <right style="medium"/>
      <top style="thin">
        <color theme="0" tint="-0.3499799966812134"/>
      </top>
      <bottom/>
    </border>
    <border>
      <left style="medium"/>
      <right style="thin">
        <color theme="0" tint="-0.3499799966812134"/>
      </right>
      <top style="thin">
        <color theme="0" tint="-0.4999699890613556"/>
      </top>
      <bottom/>
    </border>
    <border>
      <left style="thin">
        <color theme="0" tint="-0.3499799966812134"/>
      </left>
      <right style="medium"/>
      <top style="thin">
        <color theme="0" tint="-0.4999699890613556"/>
      </top>
      <bottom/>
    </border>
    <border>
      <left style="medium"/>
      <right style="thin">
        <color theme="0" tint="-0.24993999302387238"/>
      </right>
      <top/>
      <bottom style="thin">
        <color theme="0" tint="-0.349979996681213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7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3" xfId="0" applyNumberFormat="1" applyFont="1" applyFill="1" applyBorder="1" applyAlignment="1">
      <alignment/>
    </xf>
    <xf numFmtId="166" fontId="0" fillId="0" borderId="12" xfId="0" applyNumberFormat="1" applyFont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167" fontId="0" fillId="0" borderId="12" xfId="54" applyNumberFormat="1" applyFont="1" applyBorder="1" applyAlignment="1">
      <alignment/>
    </xf>
    <xf numFmtId="167" fontId="0" fillId="0" borderId="12" xfId="54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2" xfId="0" applyNumberFormat="1" applyFill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168" fontId="0" fillId="0" borderId="14" xfId="0" applyNumberFormat="1" applyFont="1" applyBorder="1" applyAlignment="1">
      <alignment/>
    </xf>
    <xf numFmtId="168" fontId="3" fillId="0" borderId="14" xfId="0" applyNumberFormat="1" applyFont="1" applyBorder="1" applyAlignment="1">
      <alignment/>
    </xf>
    <xf numFmtId="0" fontId="0" fillId="0" borderId="21" xfId="0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10" fontId="3" fillId="0" borderId="19" xfId="54" applyNumberFormat="1" applyFont="1" applyFill="1" applyBorder="1" applyAlignment="1">
      <alignment/>
    </xf>
    <xf numFmtId="10" fontId="0" fillId="0" borderId="19" xfId="54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168" fontId="0" fillId="0" borderId="18" xfId="0" applyNumberFormat="1" applyFont="1" applyBorder="1" applyAlignment="1">
      <alignment/>
    </xf>
    <xf numFmtId="168" fontId="3" fillId="0" borderId="18" xfId="0" applyNumberFormat="1" applyFont="1" applyBorder="1" applyAlignment="1">
      <alignment/>
    </xf>
    <xf numFmtId="167" fontId="0" fillId="0" borderId="23" xfId="54" applyNumberFormat="1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0" fontId="0" fillId="0" borderId="24" xfId="54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1" fontId="0" fillId="0" borderId="26" xfId="0" applyNumberFormat="1" applyFont="1" applyFill="1" applyBorder="1" applyAlignment="1">
      <alignment/>
    </xf>
    <xf numFmtId="166" fontId="0" fillId="0" borderId="27" xfId="0" applyNumberFormat="1" applyFont="1" applyFill="1" applyBorder="1" applyAlignment="1">
      <alignment/>
    </xf>
    <xf numFmtId="167" fontId="0" fillId="0" borderId="27" xfId="54" applyNumberFormat="1" applyFont="1" applyFill="1" applyBorder="1" applyAlignment="1">
      <alignment/>
    </xf>
    <xf numFmtId="167" fontId="0" fillId="0" borderId="28" xfId="54" applyNumberFormat="1" applyFont="1" applyFill="1" applyBorder="1" applyAlignment="1">
      <alignment/>
    </xf>
    <xf numFmtId="1" fontId="0" fillId="0" borderId="29" xfId="0" applyNumberFormat="1" applyFont="1" applyFill="1" applyBorder="1" applyAlignment="1">
      <alignment/>
    </xf>
    <xf numFmtId="166" fontId="0" fillId="0" borderId="30" xfId="0" applyNumberFormat="1" applyFont="1" applyFill="1" applyBorder="1" applyAlignment="1">
      <alignment/>
    </xf>
    <xf numFmtId="167" fontId="0" fillId="0" borderId="30" xfId="54" applyNumberFormat="1" applyFont="1" applyFill="1" applyBorder="1" applyAlignment="1">
      <alignment/>
    </xf>
    <xf numFmtId="167" fontId="0" fillId="0" borderId="31" xfId="54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3" xfId="54" applyNumberFormat="1" applyFont="1" applyBorder="1" applyAlignment="1">
      <alignment/>
    </xf>
    <xf numFmtId="166" fontId="0" fillId="0" borderId="26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169" fontId="0" fillId="0" borderId="0" xfId="0" applyNumberFormat="1" applyAlignment="1">
      <alignment/>
    </xf>
    <xf numFmtId="3" fontId="7" fillId="0" borderId="0" xfId="0" applyNumberFormat="1" applyFont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169" fontId="0" fillId="0" borderId="0" xfId="0" applyNumberFormat="1" applyBorder="1" applyAlignment="1">
      <alignment/>
    </xf>
    <xf numFmtId="10" fontId="0" fillId="0" borderId="32" xfId="54" applyNumberFormat="1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3" fontId="0" fillId="0" borderId="32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166" fontId="0" fillId="0" borderId="25" xfId="0" applyNumberFormat="1" applyBorder="1" applyAlignment="1">
      <alignment/>
    </xf>
    <xf numFmtId="167" fontId="0" fillId="0" borderId="0" xfId="54" applyNumberFormat="1" applyFont="1" applyBorder="1" applyAlignment="1">
      <alignment/>
    </xf>
    <xf numFmtId="167" fontId="0" fillId="0" borderId="32" xfId="54" applyNumberFormat="1" applyFon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10" xfId="54" applyNumberFormat="1" applyFont="1" applyFill="1" applyBorder="1" applyAlignment="1">
      <alignment/>
    </xf>
    <xf numFmtId="167" fontId="0" fillId="0" borderId="33" xfId="54" applyNumberFormat="1" applyFont="1" applyFill="1" applyBorder="1" applyAlignment="1">
      <alignment/>
    </xf>
    <xf numFmtId="0" fontId="0" fillId="0" borderId="34" xfId="54" applyNumberFormat="1" applyFont="1" applyFill="1" applyBorder="1" applyAlignment="1">
      <alignment/>
    </xf>
    <xf numFmtId="0" fontId="0" fillId="0" borderId="10" xfId="54" applyNumberFormat="1" applyFont="1" applyFill="1" applyBorder="1" applyAlignment="1">
      <alignment/>
    </xf>
    <xf numFmtId="17" fontId="0" fillId="0" borderId="10" xfId="0" applyNumberFormat="1" applyFont="1" applyFill="1" applyBorder="1" applyAlignment="1">
      <alignment/>
    </xf>
    <xf numFmtId="168" fontId="0" fillId="0" borderId="14" xfId="0" applyNumberFormat="1" applyFont="1" applyFill="1" applyBorder="1" applyAlignment="1">
      <alignment/>
    </xf>
    <xf numFmtId="168" fontId="0" fillId="0" borderId="18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35" xfId="0" applyNumberFormat="1" applyBorder="1" applyAlignment="1">
      <alignment/>
    </xf>
    <xf numFmtId="166" fontId="0" fillId="0" borderId="36" xfId="0" applyNumberFormat="1" applyBorder="1" applyAlignment="1">
      <alignment/>
    </xf>
    <xf numFmtId="167" fontId="0" fillId="0" borderId="36" xfId="54" applyNumberFormat="1" applyFont="1" applyBorder="1" applyAlignment="1">
      <alignment/>
    </xf>
    <xf numFmtId="167" fontId="0" fillId="0" borderId="37" xfId="54" applyNumberFormat="1" applyFont="1" applyBorder="1" applyAlignment="1">
      <alignment/>
    </xf>
    <xf numFmtId="0" fontId="4" fillId="0" borderId="21" xfId="0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20" xfId="0" applyFont="1" applyBorder="1" applyAlignment="1">
      <alignment horizontal="right"/>
    </xf>
    <xf numFmtId="1" fontId="0" fillId="0" borderId="38" xfId="0" applyNumberFormat="1" applyFont="1" applyFill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7" fontId="0" fillId="0" borderId="23" xfId="0" applyNumberFormat="1" applyFont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3" fontId="0" fillId="0" borderId="32" xfId="0" applyNumberFormat="1" applyBorder="1" applyAlignment="1">
      <alignment horizontal="right"/>
    </xf>
    <xf numFmtId="169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 horizontal="right"/>
    </xf>
    <xf numFmtId="169" fontId="0" fillId="0" borderId="32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7" fontId="0" fillId="0" borderId="42" xfId="54" applyNumberFormat="1" applyFont="1" applyFill="1" applyBorder="1" applyAlignment="1">
      <alignment/>
    </xf>
    <xf numFmtId="17" fontId="0" fillId="0" borderId="43" xfId="0" applyNumberFormat="1" applyFont="1" applyBorder="1" applyAlignment="1">
      <alignment horizontal="right"/>
    </xf>
    <xf numFmtId="17" fontId="0" fillId="0" borderId="44" xfId="0" applyNumberFormat="1" applyFont="1" applyBorder="1" applyAlignment="1">
      <alignment horizontal="right"/>
    </xf>
    <xf numFmtId="17" fontId="0" fillId="0" borderId="45" xfId="0" applyNumberFormat="1" applyFont="1" applyBorder="1" applyAlignment="1">
      <alignment/>
    </xf>
    <xf numFmtId="168" fontId="0" fillId="0" borderId="46" xfId="0" applyNumberFormat="1" applyFont="1" applyBorder="1" applyAlignment="1">
      <alignment/>
    </xf>
    <xf numFmtId="167" fontId="0" fillId="0" borderId="47" xfId="54" applyNumberFormat="1" applyFont="1" applyFill="1" applyBorder="1" applyAlignment="1">
      <alignment/>
    </xf>
    <xf numFmtId="168" fontId="0" fillId="0" borderId="48" xfId="0" applyNumberFormat="1" applyFont="1" applyBorder="1" applyAlignment="1">
      <alignment/>
    </xf>
    <xf numFmtId="10" fontId="0" fillId="0" borderId="49" xfId="54" applyNumberFormat="1" applyFont="1" applyFill="1" applyBorder="1" applyAlignment="1">
      <alignment/>
    </xf>
    <xf numFmtId="1" fontId="0" fillId="0" borderId="50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67" fontId="0" fillId="0" borderId="53" xfId="54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67" fontId="0" fillId="0" borderId="54" xfId="54" applyNumberFormat="1" applyFont="1" applyFill="1" applyBorder="1" applyAlignment="1">
      <alignment/>
    </xf>
    <xf numFmtId="167" fontId="0" fillId="0" borderId="55" xfId="54" applyNumberFormat="1" applyFont="1" applyFill="1" applyBorder="1" applyAlignment="1">
      <alignment/>
    </xf>
    <xf numFmtId="0" fontId="0" fillId="0" borderId="18" xfId="54" applyNumberFormat="1" applyFont="1" applyFill="1" applyBorder="1" applyAlignment="1">
      <alignment/>
    </xf>
    <xf numFmtId="0" fontId="0" fillId="0" borderId="12" xfId="54" applyNumberFormat="1" applyFont="1" applyFill="1" applyBorder="1" applyAlignment="1">
      <alignment/>
    </xf>
    <xf numFmtId="166" fontId="0" fillId="0" borderId="56" xfId="0" applyNumberFormat="1" applyFont="1" applyFill="1" applyBorder="1" applyAlignment="1">
      <alignment/>
    </xf>
    <xf numFmtId="166" fontId="0" fillId="0" borderId="57" xfId="0" applyNumberFormat="1" applyFont="1" applyFill="1" applyBorder="1" applyAlignment="1">
      <alignment/>
    </xf>
    <xf numFmtId="166" fontId="0" fillId="0" borderId="58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166" fontId="0" fillId="0" borderId="32" xfId="0" applyNumberFormat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59" xfId="0" applyNumberFormat="1" applyFont="1" applyFill="1" applyBorder="1" applyAlignment="1">
      <alignment/>
    </xf>
    <xf numFmtId="3" fontId="0" fillId="0" borderId="60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32" xfId="0" applyNumberFormat="1" applyFont="1" applyBorder="1" applyAlignment="1">
      <alignment/>
    </xf>
    <xf numFmtId="0" fontId="8" fillId="0" borderId="0" xfId="51" applyFont="1" applyFill="1" applyBorder="1" applyAlignment="1">
      <alignment horizontal="left" indent="2"/>
      <protection/>
    </xf>
    <xf numFmtId="3" fontId="0" fillId="0" borderId="0" xfId="0" applyNumberFormat="1" applyBorder="1" applyAlignment="1">
      <alignment/>
    </xf>
    <xf numFmtId="0" fontId="4" fillId="0" borderId="62" xfId="0" applyFont="1" applyFill="1" applyBorder="1" applyAlignment="1">
      <alignment horizontal="center" vertical="center" wrapText="1"/>
    </xf>
    <xf numFmtId="3" fontId="0" fillId="0" borderId="12" xfId="54" applyNumberFormat="1" applyFont="1" applyFill="1" applyBorder="1" applyAlignment="1">
      <alignment/>
    </xf>
    <xf numFmtId="3" fontId="0" fillId="0" borderId="0" xfId="55" applyNumberFormat="1" applyFont="1" applyBorder="1" applyAlignment="1">
      <alignment/>
    </xf>
    <xf numFmtId="3" fontId="0" fillId="0" borderId="32" xfId="51" applyNumberFormat="1" applyFont="1" applyBorder="1">
      <alignment/>
      <protection/>
    </xf>
    <xf numFmtId="3" fontId="0" fillId="0" borderId="63" xfId="0" applyNumberFormat="1" applyFont="1" applyBorder="1" applyAlignment="1">
      <alignment/>
    </xf>
    <xf numFmtId="0" fontId="5" fillId="0" borderId="64" xfId="0" applyFont="1" applyBorder="1" applyAlignment="1">
      <alignment horizontal="center" vertical="center" wrapText="1"/>
    </xf>
    <xf numFmtId="0" fontId="4" fillId="0" borderId="65" xfId="51" applyFont="1" applyBorder="1" applyAlignment="1">
      <alignment horizontal="center" vertical="center" wrapText="1"/>
      <protection/>
    </xf>
    <xf numFmtId="3" fontId="0" fillId="0" borderId="63" xfId="0" applyNumberFormat="1" applyFont="1" applyBorder="1" applyAlignment="1">
      <alignment horizontal="right"/>
    </xf>
    <xf numFmtId="0" fontId="8" fillId="0" borderId="0" xfId="52" applyFont="1" applyFill="1" applyBorder="1" applyAlignment="1">
      <alignment horizontal="left"/>
      <protection/>
    </xf>
    <xf numFmtId="0" fontId="8" fillId="0" borderId="0" xfId="52" applyFont="1" applyFill="1" applyBorder="1" applyAlignment="1">
      <alignment/>
      <protection/>
    </xf>
    <xf numFmtId="0" fontId="8" fillId="0" borderId="0" xfId="52" applyFont="1" applyFill="1" applyBorder="1" applyAlignment="1">
      <alignment horizontal="left" indent="2"/>
      <protection/>
    </xf>
    <xf numFmtId="0" fontId="8" fillId="0" borderId="0" xfId="52" applyFont="1" applyFill="1" applyBorder="1" applyAlignment="1">
      <alignment wrapText="1"/>
      <protection/>
    </xf>
    <xf numFmtId="0" fontId="8" fillId="0" borderId="0" xfId="52" applyFont="1" applyFill="1" applyBorder="1" applyAlignment="1">
      <alignment horizontal="left" wrapText="1"/>
      <protection/>
    </xf>
    <xf numFmtId="0" fontId="8" fillId="0" borderId="0" xfId="52" applyFont="1">
      <alignment/>
      <protection/>
    </xf>
    <xf numFmtId="0" fontId="2" fillId="0" borderId="32" xfId="0" applyFont="1" applyBorder="1" applyAlignment="1">
      <alignment horizontal="center"/>
    </xf>
    <xf numFmtId="3" fontId="0" fillId="0" borderId="0" xfId="51" applyNumberFormat="1" applyFont="1" applyBorder="1">
      <alignment/>
      <protection/>
    </xf>
    <xf numFmtId="0" fontId="0" fillId="0" borderId="48" xfId="54" applyNumberFormat="1" applyFont="1" applyFill="1" applyBorder="1" applyAlignment="1">
      <alignment/>
    </xf>
    <xf numFmtId="0" fontId="0" fillId="0" borderId="0" xfId="54" applyNumberFormat="1" applyFont="1" applyFill="1" applyBorder="1" applyAlignment="1">
      <alignment/>
    </xf>
    <xf numFmtId="0" fontId="0" fillId="0" borderId="14" xfId="54" applyNumberFormat="1" applyFont="1" applyFill="1" applyBorder="1" applyAlignment="1">
      <alignment/>
    </xf>
    <xf numFmtId="167" fontId="0" fillId="0" borderId="10" xfId="54" applyNumberFormat="1" applyFont="1" applyBorder="1" applyAlignment="1">
      <alignment/>
    </xf>
    <xf numFmtId="0" fontId="0" fillId="0" borderId="66" xfId="0" applyFont="1" applyBorder="1" applyAlignment="1">
      <alignment/>
    </xf>
    <xf numFmtId="167" fontId="0" fillId="0" borderId="66" xfId="54" applyNumberFormat="1" applyFont="1" applyBorder="1" applyAlignment="1">
      <alignment/>
    </xf>
    <xf numFmtId="167" fontId="0" fillId="0" borderId="66" xfId="54" applyNumberFormat="1" applyFont="1" applyFill="1" applyBorder="1" applyAlignment="1">
      <alignment/>
    </xf>
    <xf numFmtId="0" fontId="0" fillId="0" borderId="66" xfId="54" applyNumberFormat="1" applyFont="1" applyFill="1" applyBorder="1" applyAlignment="1">
      <alignment/>
    </xf>
    <xf numFmtId="167" fontId="0" fillId="0" borderId="67" xfId="54" applyNumberFormat="1" applyFont="1" applyFill="1" applyBorder="1" applyAlignment="1">
      <alignment/>
    </xf>
    <xf numFmtId="0" fontId="0" fillId="0" borderId="68" xfId="54" applyNumberFormat="1" applyFont="1" applyFill="1" applyBorder="1" applyAlignment="1">
      <alignment/>
    </xf>
    <xf numFmtId="0" fontId="4" fillId="0" borderId="69" xfId="0" applyFont="1" applyBorder="1" applyAlignment="1">
      <alignment horizontal="center" vertical="center" wrapText="1"/>
    </xf>
    <xf numFmtId="166" fontId="0" fillId="0" borderId="32" xfId="0" applyNumberFormat="1" applyFont="1" applyBorder="1" applyAlignment="1">
      <alignment horizontal="right"/>
    </xf>
    <xf numFmtId="166" fontId="0" fillId="0" borderId="66" xfId="54" applyNumberFormat="1" applyFont="1" applyFill="1" applyBorder="1" applyAlignment="1">
      <alignment/>
    </xf>
    <xf numFmtId="166" fontId="0" fillId="0" borderId="70" xfId="54" applyNumberFormat="1" applyFont="1" applyFill="1" applyBorder="1" applyAlignment="1">
      <alignment/>
    </xf>
    <xf numFmtId="3" fontId="0" fillId="0" borderId="71" xfId="0" applyNumberFormat="1" applyFont="1" applyFill="1" applyBorder="1" applyAlignment="1">
      <alignment/>
    </xf>
    <xf numFmtId="3" fontId="0" fillId="0" borderId="72" xfId="0" applyNumberFormat="1" applyFont="1" applyFill="1" applyBorder="1" applyAlignment="1">
      <alignment/>
    </xf>
    <xf numFmtId="3" fontId="0" fillId="0" borderId="73" xfId="0" applyNumberFormat="1" applyFont="1" applyFill="1" applyBorder="1" applyAlignment="1">
      <alignment/>
    </xf>
    <xf numFmtId="3" fontId="0" fillId="0" borderId="13" xfId="51" applyNumberFormat="1" applyFont="1" applyFill="1" applyBorder="1">
      <alignment/>
      <protection/>
    </xf>
    <xf numFmtId="3" fontId="0" fillId="0" borderId="13" xfId="51" applyNumberFormat="1" applyFont="1" applyFill="1" applyBorder="1" applyAlignment="1">
      <alignment horizontal="right"/>
      <protection/>
    </xf>
    <xf numFmtId="3" fontId="0" fillId="0" borderId="74" xfId="0" applyNumberFormat="1" applyFont="1" applyFill="1" applyBorder="1" applyAlignment="1">
      <alignment horizontal="right"/>
    </xf>
    <xf numFmtId="3" fontId="0" fillId="0" borderId="75" xfId="0" applyNumberFormat="1" applyFont="1" applyFill="1" applyBorder="1" applyAlignment="1">
      <alignment horizontal="right"/>
    </xf>
    <xf numFmtId="3" fontId="0" fillId="0" borderId="76" xfId="0" applyNumberFormat="1" applyFont="1" applyFill="1" applyBorder="1" applyAlignment="1">
      <alignment horizontal="right"/>
    </xf>
    <xf numFmtId="3" fontId="0" fillId="0" borderId="0" xfId="51" applyNumberFormat="1" applyFont="1" applyBorder="1" applyAlignment="1">
      <alignment horizontal="right"/>
      <protection/>
    </xf>
    <xf numFmtId="3" fontId="0" fillId="0" borderId="0" xfId="55" applyNumberFormat="1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right"/>
    </xf>
    <xf numFmtId="167" fontId="0" fillId="0" borderId="12" xfId="54" applyNumberFormat="1" applyFont="1" applyFill="1" applyBorder="1" applyAlignment="1">
      <alignment horizontal="right"/>
    </xf>
    <xf numFmtId="0" fontId="0" fillId="0" borderId="10" xfId="54" applyNumberFormat="1" applyFont="1" applyFill="1" applyBorder="1" applyAlignment="1">
      <alignment horizontal="right"/>
    </xf>
    <xf numFmtId="166" fontId="0" fillId="0" borderId="70" xfId="54" applyNumberFormat="1" applyFont="1" applyFill="1" applyBorder="1" applyAlignment="1">
      <alignment horizontal="right"/>
    </xf>
    <xf numFmtId="169" fontId="0" fillId="0" borderId="32" xfId="0" applyNumberFormat="1" applyFont="1" applyBorder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167" fontId="0" fillId="0" borderId="18" xfId="54" applyNumberFormat="1" applyFont="1" applyFill="1" applyBorder="1" applyAlignment="1">
      <alignment/>
    </xf>
    <xf numFmtId="1" fontId="0" fillId="0" borderId="77" xfId="0" applyNumberFormat="1" applyFont="1" applyFill="1" applyBorder="1" applyAlignment="1">
      <alignment/>
    </xf>
    <xf numFmtId="166" fontId="0" fillId="0" borderId="78" xfId="0" applyNumberFormat="1" applyFont="1" applyFill="1" applyBorder="1" applyAlignment="1">
      <alignment horizontal="right"/>
    </xf>
    <xf numFmtId="0" fontId="0" fillId="0" borderId="12" xfId="54" applyNumberFormat="1" applyFont="1" applyFill="1" applyBorder="1" applyAlignment="1">
      <alignment horizontal="right"/>
    </xf>
    <xf numFmtId="166" fontId="0" fillId="0" borderId="77" xfId="54" applyNumberFormat="1" applyFont="1" applyFill="1" applyBorder="1" applyAlignment="1">
      <alignment horizontal="right"/>
    </xf>
    <xf numFmtId="3" fontId="0" fillId="0" borderId="78" xfId="51" applyNumberFormat="1" applyFont="1" applyFill="1" applyBorder="1" applyAlignment="1">
      <alignment horizontal="right"/>
      <protection/>
    </xf>
    <xf numFmtId="3" fontId="0" fillId="0" borderId="12" xfId="51" applyNumberFormat="1" applyFont="1" applyFill="1" applyBorder="1" applyAlignment="1">
      <alignment horizontal="right"/>
      <protection/>
    </xf>
    <xf numFmtId="3" fontId="0" fillId="0" borderId="78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0" fontId="0" fillId="0" borderId="77" xfId="0" applyFont="1" applyBorder="1" applyAlignment="1">
      <alignment/>
    </xf>
    <xf numFmtId="166" fontId="0" fillId="0" borderId="14" xfId="54" applyNumberFormat="1" applyFont="1" applyFill="1" applyBorder="1" applyAlignment="1">
      <alignment horizontal="right"/>
    </xf>
    <xf numFmtId="0" fontId="0" fillId="0" borderId="14" xfId="0" applyFont="1" applyBorder="1" applyAlignment="1">
      <alignment/>
    </xf>
    <xf numFmtId="17" fontId="0" fillId="0" borderId="79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0" fontId="0" fillId="0" borderId="80" xfId="54" applyNumberFormat="1" applyFont="1" applyFill="1" applyBorder="1" applyAlignment="1">
      <alignment/>
    </xf>
    <xf numFmtId="168" fontId="0" fillId="0" borderId="32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66" fontId="0" fillId="0" borderId="81" xfId="0" applyNumberFormat="1" applyFont="1" applyFill="1" applyBorder="1" applyAlignment="1">
      <alignment/>
    </xf>
    <xf numFmtId="167" fontId="0" fillId="0" borderId="81" xfId="54" applyNumberFormat="1" applyFont="1" applyFill="1" applyBorder="1" applyAlignment="1">
      <alignment/>
    </xf>
    <xf numFmtId="167" fontId="0" fillId="0" borderId="82" xfId="54" applyNumberFormat="1" applyFont="1" applyFill="1" applyBorder="1" applyAlignment="1">
      <alignment/>
    </xf>
    <xf numFmtId="166" fontId="0" fillId="0" borderId="25" xfId="0" applyNumberFormat="1" applyFont="1" applyFill="1" applyBorder="1" applyAlignment="1">
      <alignment horizontal="right"/>
    </xf>
    <xf numFmtId="167" fontId="0" fillId="0" borderId="81" xfId="54" applyNumberFormat="1" applyFont="1" applyFill="1" applyBorder="1" applyAlignment="1">
      <alignment horizontal="right"/>
    </xf>
    <xf numFmtId="0" fontId="0" fillId="0" borderId="81" xfId="54" applyNumberFormat="1" applyFont="1" applyFill="1" applyBorder="1" applyAlignment="1">
      <alignment horizontal="right"/>
    </xf>
    <xf numFmtId="166" fontId="0" fillId="0" borderId="0" xfId="54" applyNumberFormat="1" applyFont="1" applyFill="1" applyBorder="1" applyAlignment="1">
      <alignment horizontal="right"/>
    </xf>
    <xf numFmtId="3" fontId="0" fillId="0" borderId="25" xfId="51" applyNumberFormat="1" applyFont="1" applyFill="1" applyBorder="1" applyAlignment="1">
      <alignment horizontal="right"/>
      <protection/>
    </xf>
    <xf numFmtId="3" fontId="0" fillId="0" borderId="81" xfId="51" applyNumberFormat="1" applyFont="1" applyFill="1" applyBorder="1" applyAlignment="1">
      <alignment horizontal="right"/>
      <protection/>
    </xf>
    <xf numFmtId="3" fontId="0" fillId="0" borderId="25" xfId="0" applyNumberFormat="1" applyFont="1" applyFill="1" applyBorder="1" applyAlignment="1">
      <alignment horizontal="right"/>
    </xf>
    <xf numFmtId="3" fontId="0" fillId="0" borderId="81" xfId="0" applyNumberFormat="1" applyFont="1" applyFill="1" applyBorder="1" applyAlignment="1">
      <alignment horizontal="right"/>
    </xf>
    <xf numFmtId="3" fontId="0" fillId="0" borderId="79" xfId="0" applyNumberFormat="1" applyFont="1" applyFill="1" applyBorder="1" applyAlignment="1">
      <alignment horizontal="right"/>
    </xf>
    <xf numFmtId="3" fontId="0" fillId="0" borderId="83" xfId="51" applyNumberFormat="1" applyFont="1" applyFill="1" applyBorder="1">
      <alignment/>
      <protection/>
    </xf>
    <xf numFmtId="166" fontId="0" fillId="0" borderId="14" xfId="0" applyNumberFormat="1" applyFont="1" applyFill="1" applyBorder="1" applyAlignment="1">
      <alignment horizontal="right"/>
    </xf>
    <xf numFmtId="166" fontId="0" fillId="0" borderId="12" xfId="0" applyNumberFormat="1" applyFont="1" applyFill="1" applyBorder="1" applyAlignment="1">
      <alignment horizontal="right"/>
    </xf>
    <xf numFmtId="17" fontId="0" fillId="0" borderId="42" xfId="0" applyNumberFormat="1" applyFont="1" applyBorder="1" applyAlignment="1">
      <alignment/>
    </xf>
    <xf numFmtId="1" fontId="0" fillId="0" borderId="48" xfId="0" applyNumberFormat="1" applyFont="1" applyFill="1" applyBorder="1" applyAlignment="1">
      <alignment/>
    </xf>
    <xf numFmtId="166" fontId="0" fillId="0" borderId="84" xfId="0" applyNumberFormat="1" applyFont="1" applyFill="1" applyBorder="1" applyAlignment="1">
      <alignment/>
    </xf>
    <xf numFmtId="167" fontId="0" fillId="0" borderId="84" xfId="54" applyNumberFormat="1" applyFont="1" applyFill="1" applyBorder="1" applyAlignment="1">
      <alignment/>
    </xf>
    <xf numFmtId="167" fontId="0" fillId="0" borderId="85" xfId="54" applyNumberFormat="1" applyFont="1" applyFill="1" applyBorder="1" applyAlignment="1">
      <alignment/>
    </xf>
    <xf numFmtId="166" fontId="0" fillId="0" borderId="86" xfId="0" applyNumberFormat="1" applyFont="1" applyFill="1" applyBorder="1" applyAlignment="1">
      <alignment horizontal="right"/>
    </xf>
    <xf numFmtId="167" fontId="0" fillId="0" borderId="84" xfId="54" applyNumberFormat="1" applyFont="1" applyFill="1" applyBorder="1" applyAlignment="1">
      <alignment horizontal="right"/>
    </xf>
    <xf numFmtId="166" fontId="0" fillId="0" borderId="48" xfId="0" applyNumberFormat="1" applyFont="1" applyFill="1" applyBorder="1" applyAlignment="1">
      <alignment horizontal="right"/>
    </xf>
    <xf numFmtId="3" fontId="0" fillId="0" borderId="86" xfId="51" applyNumberFormat="1" applyFont="1" applyFill="1" applyBorder="1" applyAlignment="1">
      <alignment horizontal="right"/>
      <protection/>
    </xf>
    <xf numFmtId="3" fontId="0" fillId="0" borderId="84" xfId="51" applyNumberFormat="1" applyFont="1" applyFill="1" applyBorder="1" applyAlignment="1">
      <alignment horizontal="right"/>
      <protection/>
    </xf>
    <xf numFmtId="3" fontId="0" fillId="0" borderId="86" xfId="0" applyNumberFormat="1" applyFont="1" applyFill="1" applyBorder="1" applyAlignment="1">
      <alignment horizontal="right"/>
    </xf>
    <xf numFmtId="3" fontId="0" fillId="0" borderId="84" xfId="0" applyNumberFormat="1" applyFont="1" applyFill="1" applyBorder="1" applyAlignment="1">
      <alignment horizontal="right"/>
    </xf>
    <xf numFmtId="3" fontId="0" fillId="0" borderId="42" xfId="0" applyNumberFormat="1" applyFont="1" applyFill="1" applyBorder="1" applyAlignment="1">
      <alignment horizontal="right"/>
    </xf>
    <xf numFmtId="0" fontId="0" fillId="0" borderId="48" xfId="0" applyFont="1" applyBorder="1" applyAlignment="1">
      <alignment/>
    </xf>
    <xf numFmtId="1" fontId="0" fillId="0" borderId="12" xfId="0" applyNumberFormat="1" applyFont="1" applyFill="1" applyBorder="1" applyAlignment="1">
      <alignment horizontal="right"/>
    </xf>
    <xf numFmtId="1" fontId="0" fillId="0" borderId="84" xfId="0" applyNumberFormat="1" applyFont="1" applyFill="1" applyBorder="1" applyAlignment="1">
      <alignment horizontal="right"/>
    </xf>
    <xf numFmtId="0" fontId="5" fillId="0" borderId="87" xfId="0" applyFont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3" fontId="0" fillId="0" borderId="48" xfId="0" applyNumberFormat="1" applyBorder="1" applyAlignment="1">
      <alignment/>
    </xf>
    <xf numFmtId="0" fontId="0" fillId="0" borderId="13" xfId="54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 vertical="center"/>
    </xf>
    <xf numFmtId="3" fontId="0" fillId="0" borderId="23" xfId="51" applyNumberFormat="1" applyFont="1" applyFill="1" applyBorder="1" applyAlignment="1">
      <alignment horizontal="right"/>
      <protection/>
    </xf>
    <xf numFmtId="3" fontId="0" fillId="0" borderId="23" xfId="51" applyNumberFormat="1" applyFont="1" applyFill="1" applyBorder="1" applyAlignment="1">
      <alignment vertical="center"/>
      <protection/>
    </xf>
    <xf numFmtId="3" fontId="0" fillId="0" borderId="88" xfId="0" applyNumberFormat="1" applyFont="1" applyFill="1" applyBorder="1" applyAlignment="1">
      <alignment/>
    </xf>
    <xf numFmtId="3" fontId="0" fillId="0" borderId="89" xfId="0" applyNumberFormat="1" applyFont="1" applyFill="1" applyBorder="1" applyAlignment="1">
      <alignment/>
    </xf>
    <xf numFmtId="3" fontId="0" fillId="0" borderId="90" xfId="0" applyNumberFormat="1" applyFont="1" applyFill="1" applyBorder="1" applyAlignment="1">
      <alignment/>
    </xf>
    <xf numFmtId="3" fontId="0" fillId="0" borderId="91" xfId="0" applyNumberFormat="1" applyFont="1" applyFill="1" applyBorder="1" applyAlignment="1">
      <alignment/>
    </xf>
    <xf numFmtId="3" fontId="0" fillId="0" borderId="92" xfId="0" applyNumberFormat="1" applyFont="1" applyFill="1" applyBorder="1" applyAlignment="1">
      <alignment/>
    </xf>
    <xf numFmtId="3" fontId="0" fillId="0" borderId="93" xfId="0" applyNumberFormat="1" applyFont="1" applyFill="1" applyBorder="1" applyAlignment="1">
      <alignment/>
    </xf>
    <xf numFmtId="0" fontId="4" fillId="0" borderId="71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7" fillId="0" borderId="46" xfId="0" applyNumberFormat="1" applyFont="1" applyBorder="1" applyAlignment="1">
      <alignment horizontal="right"/>
    </xf>
    <xf numFmtId="3" fontId="0" fillId="0" borderId="48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right"/>
    </xf>
    <xf numFmtId="3" fontId="0" fillId="0" borderId="14" xfId="51" applyNumberFormat="1" applyFont="1" applyFill="1" applyBorder="1">
      <alignment/>
      <protection/>
    </xf>
    <xf numFmtId="3" fontId="0" fillId="0" borderId="94" xfId="0" applyNumberFormat="1" applyFont="1" applyFill="1" applyBorder="1" applyAlignment="1">
      <alignment/>
    </xf>
    <xf numFmtId="3" fontId="0" fillId="0" borderId="95" xfId="0" applyNumberFormat="1" applyFont="1" applyFill="1" applyBorder="1" applyAlignment="1">
      <alignment/>
    </xf>
    <xf numFmtId="3" fontId="0" fillId="0" borderId="96" xfId="0" applyNumberFormat="1" applyFont="1" applyFill="1" applyBorder="1" applyAlignment="1">
      <alignment/>
    </xf>
    <xf numFmtId="3" fontId="0" fillId="0" borderId="78" xfId="0" applyNumberFormat="1" applyFont="1" applyBorder="1" applyAlignment="1">
      <alignment/>
    </xf>
    <xf numFmtId="3" fontId="0" fillId="0" borderId="78" xfId="0" applyNumberFormat="1" applyFont="1" applyFill="1" applyBorder="1" applyAlignment="1">
      <alignment/>
    </xf>
    <xf numFmtId="3" fontId="4" fillId="0" borderId="52" xfId="0" applyNumberFormat="1" applyFont="1" applyFill="1" applyBorder="1" applyAlignment="1">
      <alignment/>
    </xf>
    <xf numFmtId="3" fontId="0" fillId="0" borderId="97" xfId="51" applyNumberFormat="1" applyFont="1" applyFill="1" applyBorder="1">
      <alignment/>
      <protection/>
    </xf>
    <xf numFmtId="3" fontId="0" fillId="0" borderId="78" xfId="51" applyNumberFormat="1" applyFont="1" applyFill="1" applyBorder="1">
      <alignment/>
      <protection/>
    </xf>
    <xf numFmtId="3" fontId="0" fillId="0" borderId="25" xfId="51" applyNumberFormat="1" applyFont="1" applyFill="1" applyBorder="1">
      <alignment/>
      <protection/>
    </xf>
    <xf numFmtId="3" fontId="0" fillId="0" borderId="98" xfId="51" applyNumberFormat="1" applyFont="1" applyFill="1" applyBorder="1">
      <alignment/>
      <protection/>
    </xf>
    <xf numFmtId="3" fontId="0" fillId="0" borderId="99" xfId="51" applyNumberFormat="1" applyFont="1" applyFill="1" applyBorder="1">
      <alignment/>
      <protection/>
    </xf>
    <xf numFmtId="168" fontId="0" fillId="0" borderId="20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0" fillId="0" borderId="12" xfId="51" applyNumberFormat="1" applyFont="1" applyFill="1" applyBorder="1">
      <alignment/>
      <protection/>
    </xf>
    <xf numFmtId="3" fontId="0" fillId="0" borderId="100" xfId="0" applyNumberFormat="1" applyFont="1" applyBorder="1" applyAlignment="1">
      <alignment/>
    </xf>
    <xf numFmtId="3" fontId="0" fillId="0" borderId="101" xfId="0" applyNumberFormat="1" applyFont="1" applyBorder="1" applyAlignment="1">
      <alignment/>
    </xf>
    <xf numFmtId="3" fontId="0" fillId="0" borderId="102" xfId="0" applyNumberFormat="1" applyFont="1" applyBorder="1" applyAlignment="1">
      <alignment/>
    </xf>
    <xf numFmtId="3" fontId="0" fillId="0" borderId="103" xfId="0" applyNumberFormat="1" applyFont="1" applyBorder="1" applyAlignment="1">
      <alignment/>
    </xf>
    <xf numFmtId="3" fontId="0" fillId="0" borderId="103" xfId="0" applyNumberFormat="1" applyFont="1" applyFill="1" applyBorder="1" applyAlignment="1">
      <alignment/>
    </xf>
    <xf numFmtId="3" fontId="0" fillId="0" borderId="103" xfId="0" applyNumberFormat="1" applyFont="1" applyFill="1" applyBorder="1" applyAlignment="1">
      <alignment horizontal="right"/>
    </xf>
    <xf numFmtId="3" fontId="0" fillId="0" borderId="104" xfId="0" applyNumberFormat="1" applyFont="1" applyFill="1" applyBorder="1" applyAlignment="1">
      <alignment horizontal="right"/>
    </xf>
    <xf numFmtId="3" fontId="0" fillId="0" borderId="105" xfId="0" applyNumberFormat="1" applyFont="1" applyFill="1" applyBorder="1" applyAlignment="1">
      <alignment horizontal="right"/>
    </xf>
    <xf numFmtId="3" fontId="0" fillId="0" borderId="106" xfId="0" applyNumberFormat="1" applyFont="1" applyFill="1" applyBorder="1" applyAlignment="1">
      <alignment horizontal="right"/>
    </xf>
    <xf numFmtId="3" fontId="0" fillId="0" borderId="107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/>
    </xf>
    <xf numFmtId="3" fontId="0" fillId="0" borderId="108" xfId="0" applyNumberFormat="1" applyFont="1" applyFill="1" applyBorder="1" applyAlignment="1">
      <alignment/>
    </xf>
    <xf numFmtId="3" fontId="0" fillId="0" borderId="66" xfId="0" applyNumberFormat="1" applyFont="1" applyBorder="1" applyAlignment="1">
      <alignment/>
    </xf>
    <xf numFmtId="3" fontId="0" fillId="0" borderId="66" xfId="0" applyNumberFormat="1" applyFont="1" applyFill="1" applyBorder="1" applyAlignment="1">
      <alignment/>
    </xf>
    <xf numFmtId="3" fontId="0" fillId="0" borderId="66" xfId="0" applyNumberFormat="1" applyFont="1" applyFill="1" applyBorder="1" applyAlignment="1">
      <alignment/>
    </xf>
    <xf numFmtId="3" fontId="0" fillId="0" borderId="7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4" fillId="0" borderId="71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/>
    </xf>
    <xf numFmtId="3" fontId="0" fillId="0" borderId="23" xfId="51" applyNumberFormat="1" applyFont="1" applyFill="1" applyBorder="1" applyAlignment="1">
      <alignment horizontal="right"/>
      <protection/>
    </xf>
    <xf numFmtId="3" fontId="0" fillId="0" borderId="83" xfId="51" applyNumberFormat="1" applyFont="1" applyFill="1" applyBorder="1">
      <alignment/>
      <protection/>
    </xf>
    <xf numFmtId="3" fontId="0" fillId="0" borderId="106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166" fontId="0" fillId="0" borderId="78" xfId="0" applyNumberFormat="1" applyFont="1" applyFill="1" applyBorder="1" applyAlignment="1">
      <alignment horizontal="right"/>
    </xf>
    <xf numFmtId="167" fontId="0" fillId="0" borderId="12" xfId="54" applyNumberFormat="1" applyFont="1" applyFill="1" applyBorder="1" applyAlignment="1">
      <alignment horizontal="right"/>
    </xf>
    <xf numFmtId="1" fontId="0" fillId="0" borderId="12" xfId="0" applyNumberFormat="1" applyFont="1" applyFill="1" applyBorder="1" applyAlignment="1">
      <alignment horizontal="right"/>
    </xf>
    <xf numFmtId="166" fontId="0" fillId="0" borderId="14" xfId="0" applyNumberFormat="1" applyFont="1" applyFill="1" applyBorder="1" applyAlignment="1">
      <alignment horizontal="right"/>
    </xf>
    <xf numFmtId="3" fontId="0" fillId="0" borderId="0" xfId="51" applyNumberFormat="1" applyFont="1" applyBorder="1" applyAlignment="1">
      <alignment horizontal="right"/>
      <protection/>
    </xf>
    <xf numFmtId="1" fontId="0" fillId="0" borderId="25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vertical="center"/>
    </xf>
    <xf numFmtId="166" fontId="0" fillId="0" borderId="25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1" fontId="0" fillId="0" borderId="25" xfId="0" applyNumberFormat="1" applyFont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 vertical="center"/>
    </xf>
    <xf numFmtId="3" fontId="0" fillId="0" borderId="6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51" applyNumberFormat="1" applyFont="1" applyFill="1" applyBorder="1" applyAlignment="1">
      <alignment horizontal="center" vertical="center"/>
      <protection/>
    </xf>
    <xf numFmtId="3" fontId="0" fillId="0" borderId="110" xfId="51" applyNumberFormat="1" applyFont="1" applyBorder="1">
      <alignment/>
      <protection/>
    </xf>
    <xf numFmtId="3" fontId="0" fillId="0" borderId="78" xfId="51" applyNumberFormat="1" applyFont="1" applyFill="1" applyBorder="1">
      <alignment/>
      <protection/>
    </xf>
    <xf numFmtId="3" fontId="0" fillId="0" borderId="61" xfId="0" applyNumberFormat="1" applyFont="1" applyFill="1" applyBorder="1" applyAlignment="1">
      <alignment horizontal="right"/>
    </xf>
    <xf numFmtId="3" fontId="0" fillId="0" borderId="96" xfId="0" applyNumberFormat="1" applyFont="1" applyFill="1" applyBorder="1" applyAlignment="1">
      <alignment horizontal="right"/>
    </xf>
    <xf numFmtId="3" fontId="0" fillId="0" borderId="90" xfId="0" applyNumberFormat="1" applyFont="1" applyFill="1" applyBorder="1" applyAlignment="1">
      <alignment horizontal="right"/>
    </xf>
    <xf numFmtId="3" fontId="0" fillId="0" borderId="93" xfId="0" applyNumberFormat="1" applyFont="1" applyFill="1" applyBorder="1" applyAlignment="1">
      <alignment horizontal="right"/>
    </xf>
    <xf numFmtId="3" fontId="0" fillId="0" borderId="66" xfId="0" applyNumberFormat="1" applyFont="1" applyFill="1" applyBorder="1" applyAlignment="1">
      <alignment horizontal="right"/>
    </xf>
    <xf numFmtId="0" fontId="5" fillId="0" borderId="111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3" fontId="0" fillId="0" borderId="40" xfId="0" applyNumberFormat="1" applyFont="1" applyFill="1" applyBorder="1" applyAlignment="1">
      <alignment horizontal="center" vertical="center"/>
    </xf>
    <xf numFmtId="3" fontId="0" fillId="0" borderId="63" xfId="0" applyNumberFormat="1" applyFont="1" applyFill="1" applyBorder="1" applyAlignment="1">
      <alignment horizontal="center" vertical="center"/>
    </xf>
    <xf numFmtId="3" fontId="0" fillId="0" borderId="113" xfId="0" applyNumberFormat="1" applyFont="1" applyFill="1" applyBorder="1" applyAlignment="1">
      <alignment horizontal="center" vertical="center"/>
    </xf>
    <xf numFmtId="3" fontId="0" fillId="0" borderId="114" xfId="0" applyNumberFormat="1" applyFont="1" applyFill="1" applyBorder="1" applyAlignment="1">
      <alignment horizontal="center" vertical="center"/>
    </xf>
    <xf numFmtId="3" fontId="0" fillId="0" borderId="115" xfId="0" applyNumberFormat="1" applyFont="1" applyFill="1" applyBorder="1" applyAlignment="1">
      <alignment horizontal="center" vertical="center"/>
    </xf>
    <xf numFmtId="3" fontId="0" fillId="0" borderId="116" xfId="0" applyNumberFormat="1" applyFont="1" applyFill="1" applyBorder="1" applyAlignment="1">
      <alignment horizontal="center" vertical="center"/>
    </xf>
    <xf numFmtId="3" fontId="0" fillId="0" borderId="117" xfId="0" applyNumberFormat="1" applyFont="1" applyFill="1" applyBorder="1" applyAlignment="1">
      <alignment horizontal="center" vertical="center"/>
    </xf>
    <xf numFmtId="3" fontId="0" fillId="0" borderId="118" xfId="0" applyNumberFormat="1" applyFont="1" applyFill="1" applyBorder="1" applyAlignment="1">
      <alignment horizontal="center" vertical="center"/>
    </xf>
    <xf numFmtId="3" fontId="0" fillId="0" borderId="119" xfId="0" applyNumberFormat="1" applyFont="1" applyFill="1" applyBorder="1" applyAlignment="1">
      <alignment horizontal="center" vertical="center"/>
    </xf>
    <xf numFmtId="3" fontId="0" fillId="0" borderId="120" xfId="0" applyNumberFormat="1" applyFont="1" applyFill="1" applyBorder="1" applyAlignment="1">
      <alignment horizontal="center" vertical="center"/>
    </xf>
    <xf numFmtId="3" fontId="0" fillId="0" borderId="99" xfId="0" applyNumberFormat="1" applyFont="1" applyBorder="1" applyAlignment="1">
      <alignment horizontal="center" vertical="center"/>
    </xf>
    <xf numFmtId="3" fontId="0" fillId="0" borderId="121" xfId="0" applyNumberFormat="1" applyFont="1" applyBorder="1" applyAlignment="1">
      <alignment horizontal="center" vertical="center"/>
    </xf>
    <xf numFmtId="3" fontId="0" fillId="0" borderId="122" xfId="0" applyNumberFormat="1" applyFont="1" applyBorder="1" applyAlignment="1">
      <alignment horizontal="center" vertical="center"/>
    </xf>
    <xf numFmtId="3" fontId="0" fillId="0" borderId="123" xfId="0" applyNumberFormat="1" applyFont="1" applyBorder="1" applyAlignment="1">
      <alignment horizontal="center" vertical="center"/>
    </xf>
    <xf numFmtId="3" fontId="0" fillId="0" borderId="124" xfId="0" applyNumberFormat="1" applyFont="1" applyBorder="1" applyAlignment="1">
      <alignment horizontal="center" vertical="center"/>
    </xf>
    <xf numFmtId="3" fontId="0" fillId="0" borderId="125" xfId="0" applyNumberFormat="1" applyFont="1" applyBorder="1" applyAlignment="1">
      <alignment horizontal="center" vertical="center"/>
    </xf>
    <xf numFmtId="3" fontId="0" fillId="0" borderId="126" xfId="0" applyNumberFormat="1" applyFont="1" applyFill="1" applyBorder="1" applyAlignment="1">
      <alignment horizontal="center" vertical="center"/>
    </xf>
    <xf numFmtId="3" fontId="0" fillId="0" borderId="127" xfId="0" applyNumberFormat="1" applyFont="1" applyBorder="1" applyAlignment="1">
      <alignment horizontal="center" vertical="center"/>
    </xf>
    <xf numFmtId="3" fontId="0" fillId="0" borderId="128" xfId="0" applyNumberFormat="1" applyFont="1" applyBorder="1" applyAlignment="1">
      <alignment horizontal="center" vertical="center"/>
    </xf>
    <xf numFmtId="3" fontId="0" fillId="0" borderId="129" xfId="0" applyNumberFormat="1" applyFont="1" applyBorder="1" applyAlignment="1">
      <alignment horizontal="center" vertical="center"/>
    </xf>
    <xf numFmtId="0" fontId="3" fillId="0" borderId="130" xfId="51" applyFont="1" applyBorder="1" applyAlignment="1">
      <alignment horizontal="center" vertical="center"/>
      <protection/>
    </xf>
    <xf numFmtId="0" fontId="3" fillId="0" borderId="81" xfId="51" applyFont="1" applyBorder="1" applyAlignment="1">
      <alignment horizontal="center" vertical="center"/>
      <protection/>
    </xf>
    <xf numFmtId="0" fontId="3" fillId="0" borderId="131" xfId="51" applyFont="1" applyBorder="1" applyAlignment="1">
      <alignment horizontal="center" vertical="center"/>
      <protection/>
    </xf>
    <xf numFmtId="3" fontId="0" fillId="0" borderId="132" xfId="0" applyNumberFormat="1" applyFont="1" applyBorder="1" applyAlignment="1">
      <alignment horizontal="center" vertical="center"/>
    </xf>
    <xf numFmtId="3" fontId="0" fillId="0" borderId="133" xfId="0" applyNumberFormat="1" applyFont="1" applyBorder="1" applyAlignment="1">
      <alignment horizontal="center" vertical="center"/>
    </xf>
    <xf numFmtId="3" fontId="0" fillId="0" borderId="84" xfId="0" applyNumberFormat="1" applyFont="1" applyFill="1" applyBorder="1" applyAlignment="1">
      <alignment horizontal="center" vertical="center"/>
    </xf>
    <xf numFmtId="3" fontId="0" fillId="0" borderId="81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3" fontId="0" fillId="0" borderId="134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3" fontId="0" fillId="0" borderId="135" xfId="0" applyNumberFormat="1" applyFont="1" applyBorder="1" applyAlignment="1">
      <alignment horizontal="center" vertical="center"/>
    </xf>
    <xf numFmtId="3" fontId="0" fillId="0" borderId="84" xfId="51" applyNumberFormat="1" applyFont="1" applyFill="1" applyBorder="1" applyAlignment="1">
      <alignment horizontal="center" vertical="center"/>
      <protection/>
    </xf>
    <xf numFmtId="3" fontId="0" fillId="0" borderId="81" xfId="51" applyNumberFormat="1" applyFont="1" applyFill="1" applyBorder="1" applyAlignment="1">
      <alignment horizontal="center" vertical="center"/>
      <protection/>
    </xf>
    <xf numFmtId="3" fontId="0" fillId="0" borderId="27" xfId="51" applyNumberFormat="1" applyFont="1" applyFill="1" applyBorder="1" applyAlignment="1">
      <alignment horizontal="center" vertical="center"/>
      <protection/>
    </xf>
    <xf numFmtId="3" fontId="0" fillId="0" borderId="42" xfId="0" applyNumberFormat="1" applyFont="1" applyFill="1" applyBorder="1" applyAlignment="1">
      <alignment horizontal="center" vertical="center"/>
    </xf>
    <xf numFmtId="3" fontId="0" fillId="0" borderId="79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3" fontId="0" fillId="0" borderId="51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/>
    </xf>
    <xf numFmtId="3" fontId="0" fillId="0" borderId="136" xfId="0" applyNumberFormat="1" applyFont="1" applyFill="1" applyBorder="1" applyAlignment="1">
      <alignment horizontal="center" vertical="center"/>
    </xf>
    <xf numFmtId="3" fontId="0" fillId="0" borderId="42" xfId="54" applyNumberFormat="1" applyFont="1" applyFill="1" applyBorder="1" applyAlignment="1">
      <alignment horizontal="center" vertical="center"/>
    </xf>
    <xf numFmtId="3" fontId="0" fillId="0" borderId="79" xfId="54" applyNumberFormat="1" applyFont="1" applyFill="1" applyBorder="1" applyAlignment="1">
      <alignment horizontal="center" vertical="center"/>
    </xf>
    <xf numFmtId="3" fontId="0" fillId="0" borderId="28" xfId="54" applyNumberFormat="1" applyFont="1" applyFill="1" applyBorder="1" applyAlignment="1">
      <alignment horizontal="center" vertical="center"/>
    </xf>
    <xf numFmtId="3" fontId="0" fillId="0" borderId="137" xfId="0" applyNumberFormat="1" applyFont="1" applyBorder="1" applyAlignment="1">
      <alignment horizontal="center" vertical="center"/>
    </xf>
    <xf numFmtId="3" fontId="0" fillId="0" borderId="138" xfId="0" applyNumberFormat="1" applyFont="1" applyBorder="1" applyAlignment="1">
      <alignment horizontal="center" vertical="center"/>
    </xf>
    <xf numFmtId="3" fontId="0" fillId="0" borderId="139" xfId="0" applyNumberFormat="1" applyFont="1" applyBorder="1" applyAlignment="1">
      <alignment horizontal="center" vertical="center"/>
    </xf>
    <xf numFmtId="3" fontId="0" fillId="0" borderId="67" xfId="0" applyNumberFormat="1" applyFont="1" applyBorder="1" applyAlignment="1">
      <alignment horizontal="center" vertical="center"/>
    </xf>
    <xf numFmtId="3" fontId="0" fillId="0" borderId="140" xfId="0" applyNumberFormat="1" applyFont="1" applyBorder="1" applyAlignment="1">
      <alignment horizontal="center" vertical="center"/>
    </xf>
    <xf numFmtId="3" fontId="0" fillId="0" borderId="141" xfId="0" applyNumberFormat="1" applyFont="1" applyBorder="1" applyAlignment="1">
      <alignment horizontal="center" vertical="center"/>
    </xf>
    <xf numFmtId="3" fontId="0" fillId="0" borderId="142" xfId="0" applyNumberFormat="1" applyFont="1" applyBorder="1" applyAlignment="1">
      <alignment horizontal="center" vertical="center"/>
    </xf>
    <xf numFmtId="3" fontId="0" fillId="0" borderId="143" xfId="0" applyNumberFormat="1" applyFont="1" applyBorder="1" applyAlignment="1">
      <alignment horizontal="center" vertical="center"/>
    </xf>
    <xf numFmtId="3" fontId="0" fillId="0" borderId="144" xfId="0" applyNumberFormat="1" applyFont="1" applyBorder="1" applyAlignment="1">
      <alignment horizontal="center" vertical="center"/>
    </xf>
    <xf numFmtId="3" fontId="0" fillId="0" borderId="145" xfId="0" applyNumberFormat="1" applyFont="1" applyBorder="1" applyAlignment="1">
      <alignment horizontal="center" vertical="center"/>
    </xf>
    <xf numFmtId="3" fontId="0" fillId="0" borderId="146" xfId="0" applyNumberFormat="1" applyFont="1" applyBorder="1" applyAlignment="1">
      <alignment horizontal="center" vertical="center"/>
    </xf>
    <xf numFmtId="3" fontId="0" fillId="0" borderId="147" xfId="0" applyNumberFormat="1" applyFont="1" applyBorder="1" applyAlignment="1">
      <alignment horizontal="center" vertical="center"/>
    </xf>
    <xf numFmtId="3" fontId="0" fillId="0" borderId="148" xfId="0" applyNumberFormat="1" applyFont="1" applyBorder="1" applyAlignment="1">
      <alignment horizontal="center" vertical="center"/>
    </xf>
    <xf numFmtId="3" fontId="0" fillId="0" borderId="149" xfId="0" applyNumberFormat="1" applyFont="1" applyBorder="1" applyAlignment="1">
      <alignment horizontal="center" vertical="center"/>
    </xf>
    <xf numFmtId="3" fontId="0" fillId="0" borderId="150" xfId="0" applyNumberFormat="1" applyFont="1" applyBorder="1" applyAlignment="1">
      <alignment horizontal="center" vertical="center"/>
    </xf>
    <xf numFmtId="3" fontId="0" fillId="0" borderId="109" xfId="0" applyNumberFormat="1" applyFont="1" applyBorder="1" applyAlignment="1">
      <alignment horizontal="center" vertical="center"/>
    </xf>
    <xf numFmtId="0" fontId="5" fillId="0" borderId="15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152" xfId="0" applyFont="1" applyBorder="1" applyAlignment="1">
      <alignment horizontal="center" vertical="center"/>
    </xf>
    <xf numFmtId="0" fontId="5" fillId="0" borderId="153" xfId="0" applyFont="1" applyBorder="1" applyAlignment="1">
      <alignment horizontal="center" vertical="center"/>
    </xf>
    <xf numFmtId="3" fontId="0" fillId="0" borderId="154" xfId="0" applyNumberFormat="1" applyFont="1" applyBorder="1" applyAlignment="1">
      <alignment horizontal="center" vertical="center"/>
    </xf>
    <xf numFmtId="3" fontId="0" fillId="0" borderId="155" xfId="0" applyNumberFormat="1" applyFont="1" applyBorder="1" applyAlignment="1">
      <alignment horizontal="center" vertical="center"/>
    </xf>
    <xf numFmtId="3" fontId="0" fillId="0" borderId="156" xfId="0" applyNumberFormat="1" applyFont="1" applyBorder="1" applyAlignment="1">
      <alignment horizontal="center" vertical="center"/>
    </xf>
    <xf numFmtId="3" fontId="0" fillId="0" borderId="157" xfId="0" applyNumberFormat="1" applyFont="1" applyBorder="1" applyAlignment="1">
      <alignment horizontal="center" vertical="center"/>
    </xf>
    <xf numFmtId="3" fontId="0" fillId="0" borderId="50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 vertical="center"/>
    </xf>
    <xf numFmtId="3" fontId="0" fillId="0" borderId="46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36" xfId="0" applyFont="1" applyFill="1" applyBorder="1" applyAlignment="1">
      <alignment horizontal="center" vertical="center"/>
    </xf>
    <xf numFmtId="3" fontId="0" fillId="0" borderId="84" xfId="54" applyNumberFormat="1" applyFont="1" applyFill="1" applyBorder="1" applyAlignment="1">
      <alignment horizontal="center" vertical="center"/>
    </xf>
    <xf numFmtId="3" fontId="0" fillId="0" borderId="81" xfId="54" applyNumberFormat="1" applyFont="1" applyFill="1" applyBorder="1" applyAlignment="1">
      <alignment horizontal="center" vertical="center"/>
    </xf>
    <xf numFmtId="3" fontId="0" fillId="0" borderId="27" xfId="54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3" fontId="0" fillId="0" borderId="158" xfId="0" applyNumberFormat="1" applyFont="1" applyBorder="1" applyAlignment="1">
      <alignment horizontal="center" vertical="center"/>
    </xf>
    <xf numFmtId="3" fontId="0" fillId="0" borderId="131" xfId="51" applyNumberFormat="1" applyFont="1" applyFill="1" applyBorder="1" applyAlignment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Milliers 2" xfId="46"/>
    <cellStyle name="Milliers 3" xfId="47"/>
    <cellStyle name="Currency" xfId="48"/>
    <cellStyle name="Currency [0]" xfId="49"/>
    <cellStyle name="Neutre" xfId="50"/>
    <cellStyle name="Normal 2" xfId="51"/>
    <cellStyle name="Normal 2 2" xfId="52"/>
    <cellStyle name="Note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1"/>
  <sheetViews>
    <sheetView zoomScalePageLayoutView="0" workbookViewId="0" topLeftCell="A4">
      <pane xSplit="1" topLeftCell="U1" activePane="topRight" state="frozen"/>
      <selection pane="topLeft" activeCell="A1" sqref="A1"/>
      <selection pane="topRight" activeCell="AG6" sqref="AG6"/>
    </sheetView>
  </sheetViews>
  <sheetFormatPr defaultColWidth="11.421875" defaultRowHeight="12.75"/>
  <cols>
    <col min="12" max="13" width="15.00390625" style="0" customWidth="1"/>
    <col min="14" max="14" width="13.57421875" style="0" customWidth="1"/>
    <col min="15" max="15" width="14.28125" style="0" customWidth="1"/>
    <col min="18" max="18" width="10.57421875" style="0" bestFit="1" customWidth="1"/>
    <col min="19" max="21" width="10.57421875" style="0" customWidth="1"/>
    <col min="22" max="22" width="19.00390625" style="0" customWidth="1"/>
    <col min="23" max="23" width="23.28125" style="3" customWidth="1"/>
    <col min="28" max="28" width="13.421875" style="0" customWidth="1"/>
    <col min="29" max="29" width="10.57421875" style="0" customWidth="1"/>
    <col min="30" max="30" width="13.28125" style="0" customWidth="1"/>
    <col min="38" max="38" width="13.57421875" style="0" bestFit="1" customWidth="1"/>
  </cols>
  <sheetData>
    <row r="1" spans="2:40" s="13" customFormat="1" ht="45.75" customHeight="1">
      <c r="B1" s="346" t="s">
        <v>6</v>
      </c>
      <c r="C1" s="347"/>
      <c r="D1" s="347"/>
      <c r="E1" s="347"/>
      <c r="F1" s="348"/>
      <c r="G1" s="347" t="s">
        <v>5</v>
      </c>
      <c r="H1" s="347"/>
      <c r="I1" s="347"/>
      <c r="J1" s="346" t="s">
        <v>0</v>
      </c>
      <c r="K1" s="348"/>
      <c r="L1" s="346" t="s">
        <v>16</v>
      </c>
      <c r="M1" s="347"/>
      <c r="N1" s="347"/>
      <c r="O1" s="347"/>
      <c r="P1" s="347"/>
      <c r="Q1" s="347"/>
      <c r="R1" s="347"/>
      <c r="S1" s="347"/>
      <c r="T1" s="347"/>
      <c r="U1" s="348"/>
      <c r="V1" s="168" t="s">
        <v>27</v>
      </c>
      <c r="W1" s="168" t="s">
        <v>102</v>
      </c>
      <c r="X1" s="346" t="s">
        <v>8</v>
      </c>
      <c r="Y1" s="347"/>
      <c r="Z1" s="347"/>
      <c r="AA1" s="347"/>
      <c r="AB1" s="348"/>
      <c r="AC1" s="346" t="s">
        <v>9</v>
      </c>
      <c r="AD1" s="347"/>
      <c r="AE1" s="347"/>
      <c r="AF1" s="347"/>
      <c r="AG1" s="348"/>
      <c r="AH1" s="346" t="s">
        <v>1</v>
      </c>
      <c r="AI1" s="347"/>
      <c r="AJ1" s="347"/>
      <c r="AK1" s="348"/>
      <c r="AL1" s="346" t="s">
        <v>2</v>
      </c>
      <c r="AM1" s="347"/>
      <c r="AN1" s="348"/>
    </row>
    <row r="2" spans="1:40" s="20" customFormat="1" ht="102" customHeight="1">
      <c r="A2" s="14"/>
      <c r="B2" s="276" t="s">
        <v>15</v>
      </c>
      <c r="C2" s="81" t="s">
        <v>63</v>
      </c>
      <c r="D2" s="40" t="s">
        <v>31</v>
      </c>
      <c r="E2" s="40" t="s">
        <v>32</v>
      </c>
      <c r="F2" s="212" t="s">
        <v>36</v>
      </c>
      <c r="G2" s="81" t="s">
        <v>14</v>
      </c>
      <c r="H2" s="81" t="s">
        <v>64</v>
      </c>
      <c r="I2" s="85" t="s">
        <v>31</v>
      </c>
      <c r="J2" s="15" t="s">
        <v>96</v>
      </c>
      <c r="K2" s="86" t="s">
        <v>97</v>
      </c>
      <c r="L2" s="19" t="s">
        <v>37</v>
      </c>
      <c r="M2" s="19" t="s">
        <v>65</v>
      </c>
      <c r="N2" s="16" t="s">
        <v>38</v>
      </c>
      <c r="O2" s="16" t="s">
        <v>66</v>
      </c>
      <c r="P2" s="16" t="s">
        <v>39</v>
      </c>
      <c r="Q2" s="16" t="s">
        <v>67</v>
      </c>
      <c r="R2" s="16" t="s">
        <v>52</v>
      </c>
      <c r="S2" s="16" t="s">
        <v>68</v>
      </c>
      <c r="T2" s="16" t="s">
        <v>40</v>
      </c>
      <c r="U2" s="86" t="s">
        <v>69</v>
      </c>
      <c r="V2" s="169" t="s">
        <v>41</v>
      </c>
      <c r="W2" s="169" t="s">
        <v>101</v>
      </c>
      <c r="X2" s="21" t="s">
        <v>22</v>
      </c>
      <c r="Y2" s="22" t="s">
        <v>19</v>
      </c>
      <c r="Z2" s="22" t="s">
        <v>4</v>
      </c>
      <c r="AA2" s="22" t="s">
        <v>20</v>
      </c>
      <c r="AB2" s="77" t="s">
        <v>21</v>
      </c>
      <c r="AC2" s="40" t="s">
        <v>42</v>
      </c>
      <c r="AD2" s="22" t="s">
        <v>43</v>
      </c>
      <c r="AE2" s="22" t="s">
        <v>44</v>
      </c>
      <c r="AF2" s="76" t="s">
        <v>45</v>
      </c>
      <c r="AG2" s="23" t="s">
        <v>46</v>
      </c>
      <c r="AH2" s="46" t="s">
        <v>47</v>
      </c>
      <c r="AI2" s="163" t="s">
        <v>48</v>
      </c>
      <c r="AJ2" s="17" t="s">
        <v>95</v>
      </c>
      <c r="AK2" s="264" t="s">
        <v>49</v>
      </c>
      <c r="AL2" s="15" t="s">
        <v>94</v>
      </c>
      <c r="AM2" s="18" t="s">
        <v>93</v>
      </c>
      <c r="AN2" s="23" t="s">
        <v>92</v>
      </c>
    </row>
    <row r="3" spans="1:40" ht="12.75" customHeight="1">
      <c r="A3">
        <v>2000</v>
      </c>
      <c r="B3" s="82">
        <v>82513.558</v>
      </c>
      <c r="C3" s="162"/>
      <c r="D3" s="83">
        <v>3.201</v>
      </c>
      <c r="E3" s="83"/>
      <c r="F3" s="84">
        <v>0.7599</v>
      </c>
      <c r="G3" s="78"/>
      <c r="H3" s="78"/>
      <c r="I3" s="79">
        <v>2.9699999999999993</v>
      </c>
      <c r="J3" s="82">
        <v>4748</v>
      </c>
      <c r="K3" s="87">
        <v>218866</v>
      </c>
      <c r="L3" s="78">
        <v>1198545.971252567</v>
      </c>
      <c r="M3" s="78"/>
      <c r="N3" s="78">
        <v>1004316.8788501028</v>
      </c>
      <c r="O3" s="78"/>
      <c r="P3" s="78">
        <v>194229.09240246407</v>
      </c>
      <c r="Q3" s="78"/>
      <c r="R3" s="80"/>
      <c r="S3" s="80"/>
      <c r="T3" s="277"/>
      <c r="U3" s="279"/>
      <c r="V3" s="80"/>
      <c r="W3" s="113"/>
      <c r="X3" s="88"/>
      <c r="Y3" s="89"/>
      <c r="Z3" s="89"/>
      <c r="AA3" s="89"/>
      <c r="AB3" s="90"/>
      <c r="AG3" s="90"/>
      <c r="AH3" s="162">
        <v>21309</v>
      </c>
      <c r="AI3" s="162"/>
      <c r="AJ3" s="265"/>
      <c r="AK3" s="87"/>
      <c r="AL3" s="82"/>
      <c r="AM3" s="89"/>
      <c r="AN3" s="87"/>
    </row>
    <row r="4" spans="1:40" ht="12.75">
      <c r="A4">
        <v>2001</v>
      </c>
      <c r="B4" s="82">
        <v>83464.10800000001</v>
      </c>
      <c r="C4" s="162"/>
      <c r="D4" s="83">
        <v>3.3539999999999996</v>
      </c>
      <c r="E4" s="83"/>
      <c r="F4" s="84">
        <v>0.7599</v>
      </c>
      <c r="G4" s="78"/>
      <c r="H4" s="78"/>
      <c r="I4" s="79">
        <v>3.1299999999999994</v>
      </c>
      <c r="J4" s="82">
        <v>4712</v>
      </c>
      <c r="K4" s="87">
        <v>214604</v>
      </c>
      <c r="L4" s="78">
        <v>1415832.752361396</v>
      </c>
      <c r="M4" s="78"/>
      <c r="N4" s="78">
        <v>889028.6324435318</v>
      </c>
      <c r="O4" s="78"/>
      <c r="P4" s="78">
        <v>331257.836550308</v>
      </c>
      <c r="Q4" s="78"/>
      <c r="R4" s="78">
        <v>195546.28336755646</v>
      </c>
      <c r="S4" s="78"/>
      <c r="T4" s="162"/>
      <c r="U4" s="87"/>
      <c r="V4" s="78"/>
      <c r="W4" s="113"/>
      <c r="X4" s="88"/>
      <c r="Y4" s="89"/>
      <c r="Z4" s="89"/>
      <c r="AA4" s="89"/>
      <c r="AB4" s="90"/>
      <c r="AG4" s="90"/>
      <c r="AH4" s="162">
        <v>21759</v>
      </c>
      <c r="AI4" s="162"/>
      <c r="AJ4" s="162"/>
      <c r="AK4" s="87"/>
      <c r="AL4" s="82"/>
      <c r="AM4" s="89"/>
      <c r="AN4" s="87"/>
    </row>
    <row r="5" spans="1:40" ht="12.75">
      <c r="A5">
        <v>2002</v>
      </c>
      <c r="B5" s="82">
        <v>80529.35200000001</v>
      </c>
      <c r="C5" s="162"/>
      <c r="D5" s="83">
        <v>3.600000000000001</v>
      </c>
      <c r="E5" s="83"/>
      <c r="F5" s="84">
        <v>0.7599</v>
      </c>
      <c r="G5" s="78"/>
      <c r="H5" s="78"/>
      <c r="I5" s="79">
        <v>3.4500000000000006</v>
      </c>
      <c r="J5" s="82">
        <v>4178</v>
      </c>
      <c r="K5" s="87">
        <v>172968</v>
      </c>
      <c r="L5" s="78">
        <v>1387114.9338809035</v>
      </c>
      <c r="M5" s="78"/>
      <c r="N5" s="78">
        <v>759406.4558521562</v>
      </c>
      <c r="O5" s="78"/>
      <c r="P5" s="78">
        <v>345342.3178644764</v>
      </c>
      <c r="Q5" s="78"/>
      <c r="R5" s="78">
        <v>282366.160164271</v>
      </c>
      <c r="S5" s="78"/>
      <c r="T5" s="162"/>
      <c r="U5" s="87"/>
      <c r="V5" s="78"/>
      <c r="W5" s="113"/>
      <c r="X5" s="88"/>
      <c r="Y5" s="89"/>
      <c r="Z5" s="89"/>
      <c r="AA5" s="89"/>
      <c r="AB5" s="90"/>
      <c r="AG5" s="90"/>
      <c r="AH5" s="162">
        <v>16587</v>
      </c>
      <c r="AI5" s="162"/>
      <c r="AJ5" s="162">
        <v>12750</v>
      </c>
      <c r="AK5" s="87"/>
      <c r="AL5" s="352" t="s">
        <v>10</v>
      </c>
      <c r="AM5" s="353"/>
      <c r="AN5" s="354"/>
    </row>
    <row r="6" spans="1:40" ht="12.75">
      <c r="A6">
        <v>2003</v>
      </c>
      <c r="B6" s="82">
        <v>69647.824</v>
      </c>
      <c r="C6" s="162"/>
      <c r="D6" s="83">
        <v>4.075</v>
      </c>
      <c r="E6" s="83"/>
      <c r="F6" s="84">
        <v>0.79</v>
      </c>
      <c r="G6" s="78"/>
      <c r="H6" s="78"/>
      <c r="I6" s="79">
        <v>4.1</v>
      </c>
      <c r="J6" s="82">
        <v>6622</v>
      </c>
      <c r="K6" s="87">
        <v>219262</v>
      </c>
      <c r="L6" s="78">
        <v>2183171.6008213554</v>
      </c>
      <c r="M6" s="78"/>
      <c r="N6" s="78">
        <v>1456232.9691991787</v>
      </c>
      <c r="O6" s="78"/>
      <c r="P6" s="78">
        <v>429523.3971252567</v>
      </c>
      <c r="Q6" s="78"/>
      <c r="R6" s="78">
        <v>295481.8891170431</v>
      </c>
      <c r="S6" s="78"/>
      <c r="T6" s="162"/>
      <c r="U6" s="87"/>
      <c r="V6" s="78"/>
      <c r="W6" s="113"/>
      <c r="X6" s="349" t="s">
        <v>11</v>
      </c>
      <c r="Y6" s="351"/>
      <c r="Z6" s="351"/>
      <c r="AA6" s="351"/>
      <c r="AB6" s="355"/>
      <c r="AG6" s="90"/>
      <c r="AH6" s="162">
        <v>40271</v>
      </c>
      <c r="AI6" s="162"/>
      <c r="AJ6" s="162">
        <v>14157</v>
      </c>
      <c r="AK6" s="87"/>
      <c r="AL6" s="82">
        <v>143</v>
      </c>
      <c r="AM6" s="94">
        <v>2.111111111111111</v>
      </c>
      <c r="AN6" s="87">
        <v>11562491.976535536</v>
      </c>
    </row>
    <row r="7" spans="1:40" ht="12.75">
      <c r="A7">
        <v>2004</v>
      </c>
      <c r="B7" s="82">
        <v>54924.359</v>
      </c>
      <c r="C7" s="162"/>
      <c r="D7" s="83">
        <v>5</v>
      </c>
      <c r="E7" s="83"/>
      <c r="F7" s="84">
        <v>0.8039</v>
      </c>
      <c r="G7" s="78">
        <v>6969.534</v>
      </c>
      <c r="H7" s="78"/>
      <c r="I7" s="79">
        <v>5.1000000000000005</v>
      </c>
      <c r="J7" s="82">
        <v>8905</v>
      </c>
      <c r="K7" s="87">
        <v>171061</v>
      </c>
      <c r="L7" s="78">
        <v>2122290.6809034906</v>
      </c>
      <c r="M7" s="78"/>
      <c r="N7" s="78">
        <v>1396561.1170431213</v>
      </c>
      <c r="O7" s="78"/>
      <c r="P7" s="78">
        <v>547682.5823408625</v>
      </c>
      <c r="Q7" s="78"/>
      <c r="R7" s="78">
        <v>174720.98562628336</v>
      </c>
      <c r="S7" s="78"/>
      <c r="T7" s="162"/>
      <c r="U7" s="87"/>
      <c r="V7" s="78"/>
      <c r="W7" s="113"/>
      <c r="X7" s="91">
        <f>AVERAGE({64.8947368421053;61.2;75.1923076923077;49.5217391304348;42.3529411764706;61.15;72.3333333333333;68.5;60.9411764705882})</f>
        <v>61.78735940502665</v>
      </c>
      <c r="Y7" s="94">
        <f>AVERAGE('TB tabac'!Y54:Y62)</f>
        <v>21.330496771909186</v>
      </c>
      <c r="Z7" s="92">
        <f>AVERAGE({0.274939172749392;0.315032679738562;0.278772378516624;0.313432835820896;0.318055555555556;0.297628781684383;0.295698924731183;0.338199513381995;0.256756756756757})</f>
        <v>0.298724066548372</v>
      </c>
      <c r="AA7" s="92">
        <f>AVERAGE({0.45320197044335;0.404580152671756;0.471502590673575;0.45859872611465;0.467661691542289;0.435820895522388;0.462209302325581;0.50132625994695;0.531914893617021})</f>
        <v>0.4652018314286177</v>
      </c>
      <c r="AB7" s="93">
        <f>AVERAGE('TB tabac'!AB54:AB62)</f>
        <v>0.03701109529953103</v>
      </c>
      <c r="AG7" s="90"/>
      <c r="AH7" s="162">
        <v>45454</v>
      </c>
      <c r="AI7" s="162"/>
      <c r="AJ7" s="162">
        <v>11001</v>
      </c>
      <c r="AK7" s="87"/>
      <c r="AL7" s="82">
        <v>143</v>
      </c>
      <c r="AM7" s="94">
        <v>1.3333333333333333</v>
      </c>
      <c r="AN7" s="87">
        <v>12325547.235585667</v>
      </c>
    </row>
    <row r="8" spans="1:40" ht="13.5" thickBot="1">
      <c r="A8">
        <v>2005</v>
      </c>
      <c r="B8" s="82">
        <v>54801.409999999996</v>
      </c>
      <c r="C8" s="162"/>
      <c r="D8" s="83">
        <v>5</v>
      </c>
      <c r="E8" s="83"/>
      <c r="F8" s="84">
        <v>0.8039</v>
      </c>
      <c r="G8" s="78">
        <v>7008.787</v>
      </c>
      <c r="H8" s="78"/>
      <c r="I8" s="79">
        <v>5.3500000000000005</v>
      </c>
      <c r="J8" s="82">
        <v>9238</v>
      </c>
      <c r="K8" s="87">
        <v>172400</v>
      </c>
      <c r="L8" s="78">
        <v>1553432.9856262838</v>
      </c>
      <c r="M8" s="78"/>
      <c r="N8" s="78">
        <v>794849.5112936345</v>
      </c>
      <c r="O8" s="78"/>
      <c r="P8" s="78">
        <v>646241.6131416837</v>
      </c>
      <c r="Q8" s="78"/>
      <c r="R8" s="78">
        <v>109160.08213552361</v>
      </c>
      <c r="S8" s="78"/>
      <c r="T8" s="162"/>
      <c r="U8" s="87"/>
      <c r="V8" s="78"/>
      <c r="W8" s="113"/>
      <c r="X8" s="104">
        <f>AVERAGE({80.0625;71.9333333333333;83.5384615384615;69.3076923076923;72;69.5454545454545;51;54;78;83;79;67})</f>
        <v>71.5322868104118</v>
      </c>
      <c r="Y8" s="105">
        <f>AVERAGE({14.6005089058524;11.3508771929824;13.0290322580645;8.19413919413919;7.37209302325581;8.90047393364929;8.2;6.2;13.4;15.5;14.4;9.1})</f>
        <v>10.853927042328634</v>
      </c>
      <c r="Z8" s="106">
        <f>AVERAGE({0.320843091334895;0.281742354031511;0.325046040515654;0.3496115427303;0.324074074074074;0.356862745098039;0.409;0.372;0.318;0.358;0.295;0.327})</f>
        <v>0.3364316539820394</v>
      </c>
      <c r="AA8" s="106">
        <f>AVERAGE({0.481958762886598;0.584837545126354;0.570987654320988;0.659498207885305;0.717472118959108;0.645933014354067;0.653;0.617;0.603;0.644;0.624;0.613})</f>
        <v>0.6178906086277016</v>
      </c>
      <c r="AB8" s="107">
        <f>AVERAGE({0.0103092783505155;0;0.00308641975308642;0;0;0.00478468899521531;0;0;0;0;0;0.022})</f>
        <v>0.0033483655915681025</v>
      </c>
      <c r="AC8" s="349" t="s">
        <v>12</v>
      </c>
      <c r="AD8" s="350"/>
      <c r="AE8" s="350"/>
      <c r="AF8" s="351"/>
      <c r="AG8" s="177"/>
      <c r="AH8" s="162">
        <v>34029</v>
      </c>
      <c r="AI8" s="162"/>
      <c r="AJ8" s="162">
        <v>7292</v>
      </c>
      <c r="AK8" s="87"/>
      <c r="AL8" s="82">
        <v>126</v>
      </c>
      <c r="AM8" s="94">
        <v>0.8333333333333334</v>
      </c>
      <c r="AN8" s="87">
        <v>4894904.373092928</v>
      </c>
    </row>
    <row r="9" spans="1:40" ht="12.75">
      <c r="A9">
        <v>2006</v>
      </c>
      <c r="B9" s="82">
        <v>55772.176999999996</v>
      </c>
      <c r="C9" s="162"/>
      <c r="D9" s="83">
        <v>5</v>
      </c>
      <c r="E9" s="83"/>
      <c r="F9" s="84">
        <v>0.8039</v>
      </c>
      <c r="G9" s="78">
        <v>7168.207</v>
      </c>
      <c r="H9" s="78"/>
      <c r="I9" s="79">
        <v>5.5</v>
      </c>
      <c r="J9" s="82">
        <v>8850</v>
      </c>
      <c r="K9" s="87">
        <v>164800</v>
      </c>
      <c r="L9" s="78">
        <v>1693759.5945205477</v>
      </c>
      <c r="M9" s="78"/>
      <c r="N9" s="78">
        <v>855458.3013698629</v>
      </c>
      <c r="O9" s="78"/>
      <c r="P9" s="78">
        <v>728700.9534246573</v>
      </c>
      <c r="Q9" s="78"/>
      <c r="R9" s="78">
        <v>104034.08219178084</v>
      </c>
      <c r="S9" s="78"/>
      <c r="T9" s="162"/>
      <c r="U9" s="87"/>
      <c r="V9" s="87"/>
      <c r="W9" s="113"/>
      <c r="X9" s="94"/>
      <c r="Y9" s="94"/>
      <c r="Z9" s="92"/>
      <c r="AA9" s="92"/>
      <c r="AB9" s="93"/>
      <c r="AC9" s="91">
        <v>12.611518201402415</v>
      </c>
      <c r="AD9" s="92">
        <v>0.5075352860667087</v>
      </c>
      <c r="AE9" s="92">
        <v>0.47481042244908483</v>
      </c>
      <c r="AF9" s="94">
        <v>15.916666666666666</v>
      </c>
      <c r="AG9" s="154"/>
      <c r="AH9" s="162">
        <v>35500</v>
      </c>
      <c r="AI9" s="162"/>
      <c r="AJ9" s="162">
        <v>3750</v>
      </c>
      <c r="AK9" s="87"/>
      <c r="AL9" s="82">
        <v>119</v>
      </c>
      <c r="AM9" s="94">
        <v>1.4545454545454546</v>
      </c>
      <c r="AN9" s="87">
        <v>9939585.714285715</v>
      </c>
    </row>
    <row r="10" spans="1:40" ht="12.75">
      <c r="A10">
        <v>2007</v>
      </c>
      <c r="B10" s="82">
        <v>54944.928</v>
      </c>
      <c r="C10" s="162"/>
      <c r="D10" s="83">
        <v>5.250000000000001</v>
      </c>
      <c r="E10" s="83">
        <v>4.9</v>
      </c>
      <c r="F10" s="84">
        <v>0.8039</v>
      </c>
      <c r="G10" s="78">
        <v>7094.7970000000005</v>
      </c>
      <c r="H10" s="78"/>
      <c r="I10" s="124">
        <v>5.708333333333333</v>
      </c>
      <c r="J10" s="123">
        <v>12309</v>
      </c>
      <c r="K10" s="121">
        <v>211100</v>
      </c>
      <c r="L10" s="159">
        <v>2303872.1095890407</v>
      </c>
      <c r="M10" s="159"/>
      <c r="N10" s="159">
        <v>968295.8465753424</v>
      </c>
      <c r="O10" s="159"/>
      <c r="P10" s="159">
        <v>830592.0821917807</v>
      </c>
      <c r="Q10" s="159"/>
      <c r="R10" s="159">
        <v>56963.83561643836</v>
      </c>
      <c r="S10" s="159"/>
      <c r="T10" s="278">
        <v>441152.13698630134</v>
      </c>
      <c r="U10" s="160"/>
      <c r="V10" s="167">
        <v>428769.77999999997</v>
      </c>
      <c r="W10" s="113"/>
      <c r="X10" s="94"/>
      <c r="Y10" s="94"/>
      <c r="Z10" s="92"/>
      <c r="AA10" s="92"/>
      <c r="AB10" s="93"/>
      <c r="AC10" s="91">
        <v>14.528572247395234</v>
      </c>
      <c r="AD10" s="92">
        <v>0.5726181635047182</v>
      </c>
      <c r="AE10" s="92">
        <v>0.4105896273039131</v>
      </c>
      <c r="AF10" s="94">
        <v>17.75</v>
      </c>
      <c r="AG10" s="154"/>
      <c r="AH10" s="162">
        <v>26671</v>
      </c>
      <c r="AI10" s="162"/>
      <c r="AJ10" s="162">
        <v>4905</v>
      </c>
      <c r="AK10" s="87"/>
      <c r="AL10" s="82">
        <v>72</v>
      </c>
      <c r="AM10" s="94">
        <v>0.6666666666666666</v>
      </c>
      <c r="AN10" s="87">
        <v>4236500</v>
      </c>
    </row>
    <row r="11" spans="1:40" ht="12.75">
      <c r="A11" s="90">
        <v>2008</v>
      </c>
      <c r="B11" s="78">
        <v>53589.477881</v>
      </c>
      <c r="C11" s="78"/>
      <c r="D11" s="122">
        <v>5.3</v>
      </c>
      <c r="E11" s="122">
        <v>4.8999999999999995</v>
      </c>
      <c r="F11" s="84">
        <v>0.8039</v>
      </c>
      <c r="G11" s="78">
        <v>7399.554708000001</v>
      </c>
      <c r="H11" s="78"/>
      <c r="I11" s="124">
        <v>6</v>
      </c>
      <c r="J11" s="152">
        <v>12920</v>
      </c>
      <c r="K11" s="121">
        <v>249700</v>
      </c>
      <c r="L11" s="159">
        <v>1903295.25369863</v>
      </c>
      <c r="M11" s="159"/>
      <c r="N11" s="159">
        <v>631828.208219178</v>
      </c>
      <c r="O11" s="159"/>
      <c r="P11" s="159">
        <v>848523.3961643835</v>
      </c>
      <c r="Q11" s="159"/>
      <c r="R11" s="159">
        <v>23439.45205479452</v>
      </c>
      <c r="S11" s="159"/>
      <c r="T11" s="278">
        <v>392860.8328767122</v>
      </c>
      <c r="U11" s="160"/>
      <c r="V11" s="167">
        <v>488441.06999999995</v>
      </c>
      <c r="W11" s="113"/>
      <c r="AC11" s="91">
        <v>13.894070955620913</v>
      </c>
      <c r="AD11" s="153">
        <v>0.5885181340136015</v>
      </c>
      <c r="AE11" s="153">
        <v>0.3677305219744545</v>
      </c>
      <c r="AF11" s="94">
        <v>10.666666666666666</v>
      </c>
      <c r="AG11" s="154"/>
      <c r="AH11" s="78">
        <v>21565</v>
      </c>
      <c r="AI11" s="78"/>
      <c r="AJ11" s="263">
        <v>3970</v>
      </c>
      <c r="AK11" s="155"/>
      <c r="AL11" s="88">
        <v>81</v>
      </c>
      <c r="AM11" s="125">
        <v>0.8333333333333334</v>
      </c>
      <c r="AN11" s="87">
        <v>8300000</v>
      </c>
    </row>
    <row r="12" spans="1:40" ht="12.75">
      <c r="A12" s="90">
        <v>2009</v>
      </c>
      <c r="B12" s="78">
        <v>54980.02804999999</v>
      </c>
      <c r="C12" s="78"/>
      <c r="D12" s="122">
        <v>5.3500000000000005</v>
      </c>
      <c r="E12" s="122">
        <v>4.933333333333333</v>
      </c>
      <c r="F12" s="84">
        <v>0.8039</v>
      </c>
      <c r="G12" s="78">
        <v>7257.445200000001</v>
      </c>
      <c r="H12" s="78"/>
      <c r="I12" s="124">
        <v>6.583333333333333</v>
      </c>
      <c r="J12" s="152">
        <v>14034</v>
      </c>
      <c r="K12" s="121">
        <v>263900</v>
      </c>
      <c r="L12" s="159">
        <v>1930654.8756164382</v>
      </c>
      <c r="M12" s="159"/>
      <c r="N12" s="159">
        <v>682459.4958904108</v>
      </c>
      <c r="O12" s="159"/>
      <c r="P12" s="159">
        <v>926003.6975342463</v>
      </c>
      <c r="Q12" s="159"/>
      <c r="R12" s="159">
        <v>21244.931506849316</v>
      </c>
      <c r="S12" s="159"/>
      <c r="T12" s="278">
        <v>273849.3698630137</v>
      </c>
      <c r="U12" s="160"/>
      <c r="V12" s="167">
        <v>314000</v>
      </c>
      <c r="W12" s="113"/>
      <c r="AC12" s="91">
        <v>14.745846096974217</v>
      </c>
      <c r="AD12" s="153">
        <v>0.5815770736123721</v>
      </c>
      <c r="AE12" s="153">
        <v>0.37292173132297773</v>
      </c>
      <c r="AF12" s="94">
        <v>12.333333333333334</v>
      </c>
      <c r="AG12" s="154"/>
      <c r="AH12" s="78">
        <v>33106</v>
      </c>
      <c r="AI12" s="78">
        <v>13728</v>
      </c>
      <c r="AJ12" s="263">
        <v>2895</v>
      </c>
      <c r="AK12" s="155"/>
      <c r="AL12" s="88">
        <v>81</v>
      </c>
      <c r="AM12" s="125">
        <v>0.5833333333333334</v>
      </c>
      <c r="AN12" s="87">
        <v>5412200</v>
      </c>
    </row>
    <row r="13" spans="1:40" ht="12.75">
      <c r="A13" s="90">
        <v>2010</v>
      </c>
      <c r="B13" s="159">
        <v>54797.418093</v>
      </c>
      <c r="C13" s="159"/>
      <c r="D13" s="122">
        <v>5.650000000000001</v>
      </c>
      <c r="E13" s="122">
        <v>5.15</v>
      </c>
      <c r="F13" s="84">
        <v>0.8039</v>
      </c>
      <c r="G13" s="78">
        <v>7598.021436000001</v>
      </c>
      <c r="H13" s="78"/>
      <c r="I13" s="211">
        <v>6.741666666666667</v>
      </c>
      <c r="J13" s="152">
        <v>12800</v>
      </c>
      <c r="K13" s="121">
        <v>347000</v>
      </c>
      <c r="L13" s="159">
        <v>2084738.5347945201</v>
      </c>
      <c r="M13" s="159"/>
      <c r="N13" s="159">
        <v>775335.4191780821</v>
      </c>
      <c r="O13" s="159"/>
      <c r="P13" s="159">
        <v>983675.6909589039</v>
      </c>
      <c r="Q13" s="159"/>
      <c r="R13" s="159">
        <v>19809.863013698632</v>
      </c>
      <c r="S13" s="159"/>
      <c r="T13" s="278">
        <v>282805.95616438356</v>
      </c>
      <c r="U13" s="160"/>
      <c r="V13" s="167">
        <v>336000</v>
      </c>
      <c r="W13" s="113"/>
      <c r="AC13" s="91">
        <v>14.576997517394005</v>
      </c>
      <c r="AD13" s="153">
        <v>0.5649722510875063</v>
      </c>
      <c r="AE13" s="153">
        <v>0.38709743278446923</v>
      </c>
      <c r="AF13" s="94">
        <v>13.5</v>
      </c>
      <c r="AG13" s="154">
        <v>24.851480284443603</v>
      </c>
      <c r="AH13" s="78">
        <v>48117</v>
      </c>
      <c r="AI13" s="78">
        <v>20238</v>
      </c>
      <c r="AJ13" s="263">
        <v>2537</v>
      </c>
      <c r="AK13" s="155">
        <v>6619</v>
      </c>
      <c r="AL13" s="88">
        <v>67</v>
      </c>
      <c r="AM13" s="125">
        <v>0.8333333333333334</v>
      </c>
      <c r="AN13" s="87">
        <v>6162270</v>
      </c>
    </row>
    <row r="14" spans="1:40" ht="12.75">
      <c r="A14" s="90">
        <v>2011</v>
      </c>
      <c r="B14" s="159">
        <v>54107.538415</v>
      </c>
      <c r="C14" s="159"/>
      <c r="D14" s="122">
        <v>5.9750000000000005</v>
      </c>
      <c r="E14" s="122">
        <v>5.4750000000000005</v>
      </c>
      <c r="F14" s="84">
        <v>0.8064</v>
      </c>
      <c r="G14" s="78">
        <v>7976.439292000001</v>
      </c>
      <c r="H14" s="78"/>
      <c r="I14" s="124">
        <v>7.3625</v>
      </c>
      <c r="J14" s="152">
        <v>13258</v>
      </c>
      <c r="K14" s="121">
        <v>462000</v>
      </c>
      <c r="L14" s="159">
        <v>2223606.1709589036</v>
      </c>
      <c r="M14" s="159"/>
      <c r="N14" s="159">
        <v>976199.0465753422</v>
      </c>
      <c r="O14" s="159"/>
      <c r="P14" s="159">
        <v>1094343.179178082</v>
      </c>
      <c r="Q14" s="159"/>
      <c r="R14" s="159">
        <v>13138.520547945207</v>
      </c>
      <c r="S14" s="159"/>
      <c r="T14" s="278">
        <v>120696.85479452054</v>
      </c>
      <c r="U14" s="160"/>
      <c r="V14" s="170">
        <v>372404</v>
      </c>
      <c r="W14" s="113"/>
      <c r="AC14" s="91">
        <v>14.610559550609112</v>
      </c>
      <c r="AD14" s="153">
        <v>0.5392130447316744</v>
      </c>
      <c r="AE14" s="153">
        <v>0.4067199397724173</v>
      </c>
      <c r="AF14" s="94">
        <v>15.5</v>
      </c>
      <c r="AG14" s="190">
        <v>26.45190706167918</v>
      </c>
      <c r="AH14" s="178">
        <v>47722</v>
      </c>
      <c r="AI14" s="165">
        <v>30056</v>
      </c>
      <c r="AJ14" s="178">
        <v>2306</v>
      </c>
      <c r="AK14" s="166">
        <v>17585</v>
      </c>
      <c r="AL14" s="88">
        <v>64</v>
      </c>
      <c r="AM14" s="125">
        <v>0.6666666666666666</v>
      </c>
      <c r="AN14" s="87">
        <v>4618787</v>
      </c>
    </row>
    <row r="15" spans="1:40" ht="12.75">
      <c r="A15" s="90">
        <v>2012</v>
      </c>
      <c r="B15" s="159">
        <v>51455.94090500001</v>
      </c>
      <c r="C15" s="159"/>
      <c r="D15" s="122">
        <v>6.300000000000001</v>
      </c>
      <c r="E15" s="122">
        <v>5.800000000000001</v>
      </c>
      <c r="F15" s="84">
        <v>0.8064</v>
      </c>
      <c r="G15" s="78">
        <v>8489.271691</v>
      </c>
      <c r="H15" s="78"/>
      <c r="I15" s="124">
        <v>8.062500000000002</v>
      </c>
      <c r="J15" s="152">
        <v>11067</v>
      </c>
      <c r="K15" s="121">
        <v>371000</v>
      </c>
      <c r="L15" s="159">
        <v>2372568.621369863</v>
      </c>
      <c r="M15" s="159"/>
      <c r="N15" s="159">
        <v>1076956.4383561644</v>
      </c>
      <c r="O15" s="159"/>
      <c r="P15" s="159">
        <v>1177082.8405479451</v>
      </c>
      <c r="Q15" s="159"/>
      <c r="R15" s="159">
        <v>11843.50684931507</v>
      </c>
      <c r="S15" s="159"/>
      <c r="T15" s="278">
        <v>89986.76712328767</v>
      </c>
      <c r="U15" s="160"/>
      <c r="V15" s="170">
        <v>228896</v>
      </c>
      <c r="W15" s="113"/>
      <c r="AC15" s="91">
        <v>15.21462450114249</v>
      </c>
      <c r="AD15" s="153">
        <v>0.5312512147599857</v>
      </c>
      <c r="AE15" s="153">
        <v>0.4194968996121429</v>
      </c>
      <c r="AF15" s="94">
        <v>15.166666666666666</v>
      </c>
      <c r="AG15" s="190">
        <v>28.272019517787125</v>
      </c>
      <c r="AH15" s="201">
        <v>46021</v>
      </c>
      <c r="AI15" s="202">
        <v>28628</v>
      </c>
      <c r="AJ15" s="201">
        <v>2237</v>
      </c>
      <c r="AK15" s="201">
        <v>14926</v>
      </c>
      <c r="AL15" s="203">
        <v>47</v>
      </c>
      <c r="AM15" s="204">
        <v>0.6666666666666666</v>
      </c>
      <c r="AN15" s="205">
        <v>4080667</v>
      </c>
    </row>
    <row r="16" spans="1:40" ht="12.75">
      <c r="A16" s="90">
        <v>2013</v>
      </c>
      <c r="B16" s="159">
        <v>47526.844</v>
      </c>
      <c r="C16" s="159">
        <v>47905.54395219123</v>
      </c>
      <c r="D16" s="122">
        <v>6.699999999999999</v>
      </c>
      <c r="E16" s="122">
        <v>6.199999999999999</v>
      </c>
      <c r="F16" s="84">
        <v>0.8109</v>
      </c>
      <c r="G16" s="78">
        <v>8710.335</v>
      </c>
      <c r="H16" s="78">
        <v>8779.740059760954</v>
      </c>
      <c r="I16" s="124">
        <v>8.950000000000001</v>
      </c>
      <c r="J16" s="152">
        <v>12906</v>
      </c>
      <c r="K16" s="121">
        <v>430000</v>
      </c>
      <c r="L16" s="159">
        <v>2124987.9320547944</v>
      </c>
      <c r="M16" s="159">
        <v>2141920.1068122033</v>
      </c>
      <c r="N16" s="159">
        <v>879528.5917808218</v>
      </c>
      <c r="O16" s="159">
        <v>886536.7877312666</v>
      </c>
      <c r="P16" s="159">
        <v>1109191.12109589</v>
      </c>
      <c r="Q16" s="159">
        <v>1118029.297359602</v>
      </c>
      <c r="R16" s="159">
        <v>8408.219178082192</v>
      </c>
      <c r="S16" s="159">
        <v>8475.216940457349</v>
      </c>
      <c r="T16" s="278">
        <v>57364.964383561644</v>
      </c>
      <c r="U16" s="160">
        <v>57822.05573323146</v>
      </c>
      <c r="V16" s="170">
        <v>212491</v>
      </c>
      <c r="W16" s="113"/>
      <c r="AC16" s="91">
        <v>13.265810028038812</v>
      </c>
      <c r="AD16" s="153">
        <v>0.5432062549535667</v>
      </c>
      <c r="AE16" s="153">
        <v>0.40449381913126725</v>
      </c>
      <c r="AF16" s="94">
        <v>13.916666666666666</v>
      </c>
      <c r="AG16" s="190">
        <v>23.564132975545927</v>
      </c>
      <c r="AH16" s="201">
        <v>36390</v>
      </c>
      <c r="AI16" s="202">
        <v>36385</v>
      </c>
      <c r="AJ16" s="201">
        <v>1789</v>
      </c>
      <c r="AK16" s="201">
        <v>12852</v>
      </c>
      <c r="AL16" s="203">
        <v>141</v>
      </c>
      <c r="AM16" s="204">
        <v>1.25</v>
      </c>
      <c r="AN16" s="205">
        <v>7970000</v>
      </c>
    </row>
    <row r="17" spans="1:40" ht="12.75">
      <c r="A17" s="90">
        <v>2014</v>
      </c>
      <c r="B17" s="159">
        <v>45013.595330000004</v>
      </c>
      <c r="C17" s="159">
        <v>45013.595330000004</v>
      </c>
      <c r="D17" s="122">
        <v>7</v>
      </c>
      <c r="E17" s="122">
        <v>6.5</v>
      </c>
      <c r="F17" s="84">
        <v>0.8137</v>
      </c>
      <c r="G17" s="78">
        <v>8446.747793</v>
      </c>
      <c r="H17" s="78">
        <v>8446.747793</v>
      </c>
      <c r="I17" s="124">
        <v>9.849999999999998</v>
      </c>
      <c r="J17" s="152">
        <v>14271</v>
      </c>
      <c r="K17" s="121">
        <v>422700</v>
      </c>
      <c r="L17" s="159">
        <v>1608233.644931507</v>
      </c>
      <c r="M17" s="159">
        <v>1608233.644931507</v>
      </c>
      <c r="N17" s="159">
        <v>468329.09589041094</v>
      </c>
      <c r="O17" s="159">
        <v>468329.09589041094</v>
      </c>
      <c r="P17" s="159">
        <v>1049380.5599999998</v>
      </c>
      <c r="Q17" s="159">
        <v>1049380.5599999998</v>
      </c>
      <c r="R17" s="159">
        <v>7489.972602739726</v>
      </c>
      <c r="S17" s="159">
        <v>7489.972602739726</v>
      </c>
      <c r="T17" s="278">
        <v>41340.39452054794</v>
      </c>
      <c r="U17" s="160">
        <v>41340.39452054794</v>
      </c>
      <c r="V17" s="170">
        <v>148753</v>
      </c>
      <c r="W17" s="113"/>
      <c r="AC17" s="91">
        <v>12.847005456041442</v>
      </c>
      <c r="AD17" s="153">
        <v>0.5832572003666772</v>
      </c>
      <c r="AE17" s="153">
        <v>0.3711348674745123</v>
      </c>
      <c r="AF17" s="94">
        <v>10.833333333333334</v>
      </c>
      <c r="AG17" s="190">
        <v>22.81525725377671</v>
      </c>
      <c r="AH17" s="201">
        <v>32641</v>
      </c>
      <c r="AI17" s="202">
        <v>39031</v>
      </c>
      <c r="AJ17" s="201">
        <v>935</v>
      </c>
      <c r="AK17" s="201">
        <v>18777</v>
      </c>
      <c r="AL17" s="203">
        <v>160</v>
      </c>
      <c r="AM17" s="204">
        <v>1.5</v>
      </c>
      <c r="AN17" s="205">
        <v>7607001</v>
      </c>
    </row>
    <row r="18" spans="1:40" ht="12.75">
      <c r="A18" s="90">
        <v>2015</v>
      </c>
      <c r="B18" s="159">
        <v>45456.73674</v>
      </c>
      <c r="C18" s="159">
        <v>45276.352864047614</v>
      </c>
      <c r="D18" s="122">
        <v>7</v>
      </c>
      <c r="E18" s="122">
        <v>6.5</v>
      </c>
      <c r="F18" s="84">
        <v>0.8137</v>
      </c>
      <c r="G18" s="78">
        <v>8975.134608</v>
      </c>
      <c r="H18" s="78">
        <v>8939.51899447619</v>
      </c>
      <c r="I18" s="124">
        <v>9.849999999999998</v>
      </c>
      <c r="J18" s="152">
        <v>14271</v>
      </c>
      <c r="K18" s="121">
        <v>629500</v>
      </c>
      <c r="L18" s="159">
        <v>1825786.2016438355</v>
      </c>
      <c r="M18" s="159">
        <v>1821179.324657534</v>
      </c>
      <c r="N18" s="159">
        <v>585534.7726027397</v>
      </c>
      <c r="O18" s="159">
        <v>583211.2219178083</v>
      </c>
      <c r="P18" s="159">
        <v>1149656.7945205478</v>
      </c>
      <c r="Q18" s="159">
        <v>1145094.6643835616</v>
      </c>
      <c r="R18" s="159">
        <v>8042.301369863015</v>
      </c>
      <c r="S18" s="159">
        <v>8010.387475538162</v>
      </c>
      <c r="T18" s="278">
        <v>41314.68493150685</v>
      </c>
      <c r="U18" s="160">
        <v>41150.73776908024</v>
      </c>
      <c r="V18" s="170">
        <v>166226</v>
      </c>
      <c r="W18" s="113"/>
      <c r="AC18" s="91">
        <v>13.569519250854848</v>
      </c>
      <c r="AD18" s="153">
        <v>0.5867343127356145</v>
      </c>
      <c r="AE18" s="153">
        <v>0.36203237481498796</v>
      </c>
      <c r="AF18" s="94">
        <v>11.3</v>
      </c>
      <c r="AG18" s="190">
        <v>23.198819426462258</v>
      </c>
      <c r="AH18" s="201">
        <v>32557</v>
      </c>
      <c r="AI18" s="202">
        <v>40346</v>
      </c>
      <c r="AJ18" s="201">
        <v>997</v>
      </c>
      <c r="AK18" s="201">
        <v>33554</v>
      </c>
      <c r="AL18" s="203">
        <v>227</v>
      </c>
      <c r="AM18" s="204">
        <v>1.4166666666666667</v>
      </c>
      <c r="AN18" s="205">
        <v>7162000</v>
      </c>
    </row>
    <row r="19" spans="1:40" ht="12.75">
      <c r="A19" s="90">
        <v>2016</v>
      </c>
      <c r="B19" s="159">
        <v>44925.78799999999</v>
      </c>
      <c r="C19" s="159">
        <v>44748.21571541502</v>
      </c>
      <c r="D19" s="122">
        <v>7</v>
      </c>
      <c r="E19" s="122">
        <v>6.5</v>
      </c>
      <c r="F19" s="84">
        <v>0.8137</v>
      </c>
      <c r="G19" s="78">
        <v>8972.237000000001</v>
      </c>
      <c r="H19" s="78">
        <v>8936.773612648221</v>
      </c>
      <c r="I19" s="124">
        <v>9.849999999999998</v>
      </c>
      <c r="J19" s="152">
        <v>13706</v>
      </c>
      <c r="K19" s="121">
        <v>441300</v>
      </c>
      <c r="L19" s="159">
        <v>2138859.2120547947</v>
      </c>
      <c r="M19" s="159">
        <v>2130405.223074341</v>
      </c>
      <c r="N19" s="159">
        <v>746351.2767123287</v>
      </c>
      <c r="O19" s="159">
        <v>743401.2716660349</v>
      </c>
      <c r="P19" s="159">
        <v>1280603.1189041093</v>
      </c>
      <c r="Q19" s="159">
        <v>1275541.4464973737</v>
      </c>
      <c r="R19" s="159">
        <v>8179.397260273972</v>
      </c>
      <c r="S19" s="159">
        <v>8147.067626834155</v>
      </c>
      <c r="T19" s="278">
        <v>39998.74520547944</v>
      </c>
      <c r="U19" s="160">
        <v>39840.64739834316</v>
      </c>
      <c r="V19" s="170">
        <v>220045</v>
      </c>
      <c r="W19" s="113"/>
      <c r="AC19" s="91">
        <v>14.361128243395093</v>
      </c>
      <c r="AD19" s="153">
        <v>0.5890007766195378</v>
      </c>
      <c r="AE19" s="153">
        <v>0.35658787338030334</v>
      </c>
      <c r="AF19" s="94">
        <v>12.636363636363637</v>
      </c>
      <c r="AG19" s="190">
        <v>24.659679253101526</v>
      </c>
      <c r="AH19" s="201">
        <v>41051</v>
      </c>
      <c r="AI19" s="202">
        <v>44958</v>
      </c>
      <c r="AJ19" s="201">
        <v>971</v>
      </c>
      <c r="AK19" s="325" t="s">
        <v>23</v>
      </c>
      <c r="AL19" s="326">
        <v>145.16666666666669</v>
      </c>
      <c r="AM19" s="204">
        <v>1.25</v>
      </c>
      <c r="AN19" s="205">
        <v>8696000</v>
      </c>
    </row>
    <row r="20" spans="1:40" ht="12.75">
      <c r="A20" s="90">
        <v>2017</v>
      </c>
      <c r="B20" s="159">
        <v>44260.882</v>
      </c>
      <c r="C20" s="159">
        <v>44613.55835059761</v>
      </c>
      <c r="D20" s="122">
        <v>7.05</v>
      </c>
      <c r="E20" s="122">
        <v>6.358333333333332</v>
      </c>
      <c r="F20" s="84">
        <v>0.8137</v>
      </c>
      <c r="G20" s="78">
        <v>8445.853</v>
      </c>
      <c r="H20" s="78">
        <v>8513.150633466135</v>
      </c>
      <c r="I20" s="124">
        <v>11.470833333333331</v>
      </c>
      <c r="J20" s="152">
        <v>14048</v>
      </c>
      <c r="K20" s="121">
        <v>350500</v>
      </c>
      <c r="L20" s="159">
        <v>2726417.0334246573</v>
      </c>
      <c r="M20" s="159">
        <v>2748141.4719380015</v>
      </c>
      <c r="N20" s="159">
        <v>1071331.8575342465</v>
      </c>
      <c r="O20" s="159">
        <v>1079868.3663592206</v>
      </c>
      <c r="P20" s="159">
        <v>1494566.9293150685</v>
      </c>
      <c r="Q20" s="159">
        <v>1506475.8291502483</v>
      </c>
      <c r="R20" s="159">
        <v>8025.534246575342</v>
      </c>
      <c r="S20" s="159">
        <v>8089.482726627735</v>
      </c>
      <c r="T20" s="278">
        <v>84764.5808219178</v>
      </c>
      <c r="U20" s="160">
        <v>85439.99580854664</v>
      </c>
      <c r="V20" s="170">
        <v>301066</v>
      </c>
      <c r="W20" s="113"/>
      <c r="AC20" s="328" t="s">
        <v>23</v>
      </c>
      <c r="AD20" s="329" t="s">
        <v>23</v>
      </c>
      <c r="AE20" s="329" t="s">
        <v>23</v>
      </c>
      <c r="AF20" s="329" t="s">
        <v>23</v>
      </c>
      <c r="AG20" s="330" t="s">
        <v>23</v>
      </c>
      <c r="AH20" s="201">
        <v>48659</v>
      </c>
      <c r="AI20" s="202">
        <v>51876</v>
      </c>
      <c r="AJ20" s="201">
        <v>913</v>
      </c>
      <c r="AK20" s="325" t="s">
        <v>23</v>
      </c>
      <c r="AL20" s="331" t="s">
        <v>23</v>
      </c>
      <c r="AM20" s="332" t="s">
        <v>23</v>
      </c>
      <c r="AN20" s="333" t="s">
        <v>23</v>
      </c>
    </row>
    <row r="21" spans="1:40" ht="12.75">
      <c r="A21" s="90">
        <v>2018</v>
      </c>
      <c r="B21" s="159">
        <v>40232.40268</v>
      </c>
      <c r="C21" s="159">
        <v>40232.40268</v>
      </c>
      <c r="D21" s="122">
        <v>7.883333333333333</v>
      </c>
      <c r="E21" s="122">
        <v>7.416666666666665</v>
      </c>
      <c r="F21" s="84">
        <v>0.8137</v>
      </c>
      <c r="G21" s="78">
        <v>7620.390875000001</v>
      </c>
      <c r="H21" s="78">
        <v>7620.390875000001</v>
      </c>
      <c r="I21" s="124">
        <v>14.033333333333333</v>
      </c>
      <c r="J21" s="152">
        <v>16171</v>
      </c>
      <c r="K21" s="121">
        <v>281400</v>
      </c>
      <c r="L21" s="159">
        <v>3413895.780821917</v>
      </c>
      <c r="M21" s="159">
        <v>3413895.780821917</v>
      </c>
      <c r="N21" s="159">
        <v>1604593.5452054795</v>
      </c>
      <c r="O21" s="159">
        <v>1604593.5452054795</v>
      </c>
      <c r="P21" s="159">
        <v>1558935.8465753421</v>
      </c>
      <c r="Q21" s="159">
        <v>1558935.8465753421</v>
      </c>
      <c r="R21" s="159">
        <v>7576.767123287671</v>
      </c>
      <c r="S21" s="159">
        <v>7576.767123287671</v>
      </c>
      <c r="T21" s="159">
        <v>159685.6109589041</v>
      </c>
      <c r="U21" s="159">
        <v>159685.6109589041</v>
      </c>
      <c r="V21" s="170"/>
      <c r="W21" s="113">
        <v>1033336</v>
      </c>
      <c r="AC21" s="328" t="s">
        <v>23</v>
      </c>
      <c r="AD21" s="329" t="s">
        <v>23</v>
      </c>
      <c r="AE21" s="329" t="s">
        <v>23</v>
      </c>
      <c r="AF21" s="329" t="s">
        <v>23</v>
      </c>
      <c r="AG21" s="330" t="s">
        <v>23</v>
      </c>
      <c r="AH21" s="201">
        <v>50593</v>
      </c>
      <c r="AI21" s="202">
        <v>61945</v>
      </c>
      <c r="AJ21" s="201">
        <v>926</v>
      </c>
      <c r="AK21" s="325" t="s">
        <v>23</v>
      </c>
      <c r="AL21" s="331" t="s">
        <v>23</v>
      </c>
      <c r="AM21" s="332" t="s">
        <v>23</v>
      </c>
      <c r="AN21" s="333" t="s">
        <v>23</v>
      </c>
    </row>
    <row r="22" spans="1:40" ht="12.75">
      <c r="A22" s="90">
        <v>2019</v>
      </c>
      <c r="B22" s="159">
        <v>37207</v>
      </c>
      <c r="C22" s="159">
        <v>37355</v>
      </c>
      <c r="D22" s="122">
        <v>8.78</v>
      </c>
      <c r="E22" s="122">
        <v>8.02</v>
      </c>
      <c r="F22" s="84">
        <v>0.8137</v>
      </c>
      <c r="G22" s="78">
        <v>7107</v>
      </c>
      <c r="H22" s="78">
        <v>7135</v>
      </c>
      <c r="I22" s="124">
        <v>15.7</v>
      </c>
      <c r="J22" s="152">
        <v>17298</v>
      </c>
      <c r="K22" s="121">
        <v>360300</v>
      </c>
      <c r="L22" s="159">
        <v>4278343</v>
      </c>
      <c r="M22" s="159">
        <v>4295388</v>
      </c>
      <c r="N22" s="159">
        <v>2116278</v>
      </c>
      <c r="O22" s="159">
        <v>2124709</v>
      </c>
      <c r="P22" s="159">
        <v>1937262</v>
      </c>
      <c r="Q22" s="159">
        <v>1944980</v>
      </c>
      <c r="R22" s="159">
        <v>6795</v>
      </c>
      <c r="S22" s="159">
        <v>6822</v>
      </c>
      <c r="T22" s="159">
        <v>150049</v>
      </c>
      <c r="U22" s="159">
        <v>150646</v>
      </c>
      <c r="V22" s="170"/>
      <c r="W22" s="113"/>
      <c r="AC22" s="328" t="s">
        <v>23</v>
      </c>
      <c r="AD22" s="329" t="s">
        <v>23</v>
      </c>
      <c r="AE22" s="329" t="s">
        <v>23</v>
      </c>
      <c r="AF22" s="329" t="s">
        <v>23</v>
      </c>
      <c r="AG22" s="330" t="s">
        <v>23</v>
      </c>
      <c r="AH22" s="201">
        <v>46326</v>
      </c>
      <c r="AI22" s="202">
        <v>65134</v>
      </c>
      <c r="AJ22" s="201">
        <v>991</v>
      </c>
      <c r="AK22" s="325" t="s">
        <v>23</v>
      </c>
      <c r="AL22" s="331" t="s">
        <v>23</v>
      </c>
      <c r="AM22" s="332" t="s">
        <v>23</v>
      </c>
      <c r="AN22" s="333" t="s">
        <v>23</v>
      </c>
    </row>
    <row r="23" ht="12.75">
      <c r="W23" s="113"/>
    </row>
    <row r="24" ht="12.75">
      <c r="W24" s="113"/>
    </row>
    <row r="25" ht="12.75">
      <c r="W25" s="113"/>
    </row>
    <row r="26" ht="12.75">
      <c r="W26" s="113"/>
    </row>
    <row r="27" ht="12.75">
      <c r="W27" s="113"/>
    </row>
    <row r="28" ht="12.75">
      <c r="W28" s="113"/>
    </row>
    <row r="29" ht="12.75">
      <c r="W29" s="113"/>
    </row>
    <row r="30" ht="12.75">
      <c r="W30" s="113"/>
    </row>
    <row r="31" ht="12.75">
      <c r="W31" s="113"/>
    </row>
    <row r="32" ht="12.75">
      <c r="W32" s="113"/>
    </row>
    <row r="33" ht="12.75">
      <c r="W33" s="113"/>
    </row>
    <row r="34" ht="12.75">
      <c r="W34" s="113"/>
    </row>
    <row r="35" ht="12.75">
      <c r="W35" s="113"/>
    </row>
    <row r="36" ht="12.75">
      <c r="W36" s="113"/>
    </row>
    <row r="37" ht="12.75">
      <c r="W37" s="113"/>
    </row>
    <row r="38" ht="12.75">
      <c r="W38" s="113"/>
    </row>
    <row r="39" ht="12.75">
      <c r="W39" s="113"/>
    </row>
    <row r="40" ht="12.75">
      <c r="W40" s="113"/>
    </row>
    <row r="41" ht="12.75">
      <c r="W41" s="113"/>
    </row>
    <row r="42" ht="12.75">
      <c r="W42" s="113"/>
    </row>
    <row r="43" ht="12.75">
      <c r="W43" s="113"/>
    </row>
    <row r="44" ht="12.75">
      <c r="W44" s="113"/>
    </row>
    <row r="45" ht="12.75">
      <c r="W45" s="113"/>
    </row>
    <row r="46" ht="12.75">
      <c r="W46" s="113"/>
    </row>
    <row r="47" ht="12.75">
      <c r="W47" s="113"/>
    </row>
    <row r="48" ht="12.75">
      <c r="W48" s="113"/>
    </row>
    <row r="49" ht="12.75">
      <c r="W49" s="113"/>
    </row>
    <row r="50" ht="12.75">
      <c r="W50" s="113"/>
    </row>
    <row r="51" ht="12.75">
      <c r="W51" s="113"/>
    </row>
    <row r="52" ht="12.75">
      <c r="W52" s="113"/>
    </row>
    <row r="53" ht="12.75">
      <c r="W53" s="113"/>
    </row>
    <row r="54" ht="12.75">
      <c r="W54" s="113"/>
    </row>
    <row r="55" ht="12.75">
      <c r="W55" s="113"/>
    </row>
    <row r="56" ht="12.75">
      <c r="W56" s="113"/>
    </row>
    <row r="57" ht="12.75">
      <c r="W57" s="113"/>
    </row>
    <row r="58" ht="12.75">
      <c r="W58" s="113"/>
    </row>
    <row r="59" ht="12.75">
      <c r="W59" s="113"/>
    </row>
    <row r="60" ht="12.75">
      <c r="W60" s="113"/>
    </row>
    <row r="61" ht="12.75">
      <c r="W61" s="113"/>
    </row>
    <row r="62" ht="12.75">
      <c r="W62" s="113"/>
    </row>
    <row r="63" ht="12.75">
      <c r="W63" s="114"/>
    </row>
    <row r="64" ht="12.75">
      <c r="W64" s="115"/>
    </row>
    <row r="65" ht="12.75">
      <c r="W65" s="115"/>
    </row>
    <row r="66" ht="12.75">
      <c r="W66" s="115"/>
    </row>
    <row r="67" ht="12.75">
      <c r="W67" s="115"/>
    </row>
    <row r="68" ht="12.75">
      <c r="W68" s="115"/>
    </row>
    <row r="69" ht="12.75">
      <c r="W69" s="115"/>
    </row>
    <row r="70" ht="12.75">
      <c r="W70" s="115"/>
    </row>
    <row r="71" ht="12.75">
      <c r="W71" s="115"/>
    </row>
    <row r="72" ht="12.75">
      <c r="W72" s="115"/>
    </row>
    <row r="73" ht="12.75">
      <c r="W73" s="115"/>
    </row>
    <row r="74" ht="12.75">
      <c r="W74" s="116"/>
    </row>
    <row r="75" ht="12.75">
      <c r="W75" s="117"/>
    </row>
    <row r="76" ht="12.75">
      <c r="W76" s="115"/>
    </row>
    <row r="77" ht="12.75">
      <c r="W77" s="115"/>
    </row>
    <row r="78" ht="12.75">
      <c r="W78" s="115"/>
    </row>
    <row r="79" ht="12.75">
      <c r="W79" s="115"/>
    </row>
    <row r="80" ht="12.75">
      <c r="W80" s="115"/>
    </row>
    <row r="81" ht="12.75">
      <c r="W81" s="115"/>
    </row>
    <row r="82" ht="12.75">
      <c r="W82" s="115"/>
    </row>
    <row r="83" ht="12.75">
      <c r="W83" s="115"/>
    </row>
    <row r="84" ht="12.75">
      <c r="W84" s="115"/>
    </row>
    <row r="85" ht="12.75">
      <c r="W85" s="115"/>
    </row>
    <row r="86" ht="12.75">
      <c r="W86" s="115"/>
    </row>
    <row r="87" ht="12.75">
      <c r="W87" s="115"/>
    </row>
    <row r="88" ht="12.75">
      <c r="W88" s="115"/>
    </row>
    <row r="89" ht="12.75">
      <c r="W89" s="115"/>
    </row>
    <row r="90" ht="12.75">
      <c r="W90" s="115"/>
    </row>
    <row r="91" ht="12.75">
      <c r="W91" s="115"/>
    </row>
    <row r="92" ht="12.75">
      <c r="W92" s="115"/>
    </row>
    <row r="93" ht="12.75">
      <c r="W93" s="115"/>
    </row>
    <row r="94" ht="12.75">
      <c r="W94" s="115"/>
    </row>
    <row r="95" ht="12.75">
      <c r="W95" s="115"/>
    </row>
    <row r="96" ht="12.75">
      <c r="W96" s="115"/>
    </row>
    <row r="97" ht="12.75">
      <c r="W97" s="115"/>
    </row>
    <row r="98" ht="12.75">
      <c r="W98" s="120"/>
    </row>
    <row r="99" ht="12.75">
      <c r="W99" s="120"/>
    </row>
    <row r="100" ht="12.75">
      <c r="W100" s="120"/>
    </row>
    <row r="101" ht="12.75">
      <c r="W101" s="120"/>
    </row>
    <row r="102" ht="12.75">
      <c r="W102" s="120"/>
    </row>
    <row r="103" ht="12.75">
      <c r="W103" s="120"/>
    </row>
    <row r="104" ht="12.75">
      <c r="W104" s="120"/>
    </row>
    <row r="105" ht="12.75">
      <c r="W105" s="120"/>
    </row>
    <row r="106" ht="12.75">
      <c r="W106" s="120"/>
    </row>
    <row r="107" ht="12.75">
      <c r="W107" s="120"/>
    </row>
    <row r="108" ht="12.75">
      <c r="W108" s="120"/>
    </row>
    <row r="109" ht="12.75">
      <c r="W109" s="120"/>
    </row>
    <row r="110" ht="12.75">
      <c r="W110" s="120"/>
    </row>
    <row r="111" ht="12.75">
      <c r="W111" s="356"/>
    </row>
    <row r="112" ht="12.75">
      <c r="W112" s="357"/>
    </row>
    <row r="113" ht="12.75">
      <c r="W113" s="357"/>
    </row>
    <row r="114" ht="12.75">
      <c r="W114" s="357"/>
    </row>
    <row r="115" ht="12.75">
      <c r="W115" s="357"/>
    </row>
    <row r="116" ht="12.75">
      <c r="W116" s="357"/>
    </row>
    <row r="117" ht="12.75">
      <c r="W117" s="357"/>
    </row>
    <row r="118" ht="12.75">
      <c r="W118" s="357"/>
    </row>
    <row r="119" ht="12.75">
      <c r="W119" s="357"/>
    </row>
    <row r="120" ht="12.75">
      <c r="W120" s="357"/>
    </row>
    <row r="121" ht="12.75">
      <c r="W121" s="357"/>
    </row>
    <row r="122" ht="12.75">
      <c r="W122" s="358"/>
    </row>
    <row r="123" ht="12.75">
      <c r="W123" s="359"/>
    </row>
    <row r="124" ht="12.75">
      <c r="W124" s="357"/>
    </row>
    <row r="125" ht="12.75">
      <c r="W125" s="357"/>
    </row>
    <row r="126" ht="12.75">
      <c r="W126" s="357"/>
    </row>
    <row r="127" ht="12.75">
      <c r="W127" s="357"/>
    </row>
    <row r="128" ht="12.75">
      <c r="W128" s="357"/>
    </row>
    <row r="129" ht="12.75">
      <c r="W129" s="357"/>
    </row>
    <row r="130" ht="12.75">
      <c r="W130" s="357"/>
    </row>
    <row r="131" ht="12.75">
      <c r="W131" s="357"/>
    </row>
    <row r="132" ht="12.75">
      <c r="W132" s="357"/>
    </row>
    <row r="133" ht="12.75">
      <c r="W133" s="357"/>
    </row>
    <row r="134" ht="12.75">
      <c r="W134" s="358"/>
    </row>
    <row r="135" ht="12.75">
      <c r="W135" s="359"/>
    </row>
    <row r="136" ht="12.75">
      <c r="W136" s="357"/>
    </row>
    <row r="137" ht="12.75">
      <c r="W137" s="357"/>
    </row>
    <row r="138" ht="12.75">
      <c r="W138" s="357"/>
    </row>
    <row r="139" ht="12.75">
      <c r="W139" s="357"/>
    </row>
    <row r="140" ht="12.75">
      <c r="W140" s="357"/>
    </row>
    <row r="141" ht="12.75">
      <c r="W141" s="357"/>
    </row>
    <row r="142" ht="12.75">
      <c r="W142" s="357"/>
    </row>
    <row r="143" ht="12.75">
      <c r="W143" s="357"/>
    </row>
    <row r="144" ht="12.75">
      <c r="W144" s="357"/>
    </row>
    <row r="145" ht="12.75">
      <c r="W145" s="357"/>
    </row>
    <row r="146" ht="12.75">
      <c r="W146" s="358"/>
    </row>
    <row r="147" ht="12.75">
      <c r="W147" s="359"/>
    </row>
    <row r="148" ht="12.75">
      <c r="W148" s="357"/>
    </row>
    <row r="149" ht="12.75">
      <c r="W149" s="357"/>
    </row>
    <row r="150" ht="12.75">
      <c r="W150" s="357"/>
    </row>
    <row r="151" ht="12.75">
      <c r="W151" s="357"/>
    </row>
    <row r="152" ht="12.75">
      <c r="W152" s="357"/>
    </row>
    <row r="153" ht="12.75">
      <c r="W153" s="357"/>
    </row>
    <row r="154" ht="12.75">
      <c r="W154" s="357"/>
    </row>
    <row r="155" ht="12.75">
      <c r="W155" s="357"/>
    </row>
    <row r="156" ht="12.75">
      <c r="W156" s="357"/>
    </row>
    <row r="157" ht="12.75">
      <c r="W157" s="357"/>
    </row>
    <row r="158" ht="12.75">
      <c r="W158" s="360"/>
    </row>
    <row r="159" ht="12.75">
      <c r="W159" s="361"/>
    </row>
    <row r="160" ht="12.75">
      <c r="W160" s="357"/>
    </row>
    <row r="161" ht="12.75">
      <c r="W161" s="358"/>
    </row>
    <row r="162" ht="12.75">
      <c r="W162" s="359"/>
    </row>
    <row r="163" ht="12.75">
      <c r="W163" s="357"/>
    </row>
    <row r="164" ht="12.75">
      <c r="W164" s="358"/>
    </row>
    <row r="165" ht="12.75">
      <c r="W165" s="359"/>
    </row>
    <row r="166" ht="12.75">
      <c r="W166" s="357"/>
    </row>
    <row r="167" ht="12.75">
      <c r="W167" s="358"/>
    </row>
    <row r="168" ht="12.75">
      <c r="W168" s="359"/>
    </row>
    <row r="169" ht="12.75">
      <c r="W169" s="357"/>
    </row>
    <row r="170" ht="12.75">
      <c r="W170" s="362"/>
    </row>
    <row r="171" ht="12.75">
      <c r="W171" s="363"/>
    </row>
    <row r="172" ht="12.75">
      <c r="W172" s="357"/>
    </row>
    <row r="173" ht="12.75">
      <c r="W173" s="358"/>
    </row>
    <row r="174" ht="12.75">
      <c r="W174" s="359"/>
    </row>
    <row r="175" ht="12.75">
      <c r="W175" s="357"/>
    </row>
    <row r="176" ht="12.75">
      <c r="W176" s="358"/>
    </row>
    <row r="177" ht="12.75">
      <c r="W177" s="359"/>
    </row>
    <row r="178" ht="12.75">
      <c r="W178" s="357"/>
    </row>
    <row r="179" ht="12.75">
      <c r="W179" s="362"/>
    </row>
    <row r="180" ht="12.75">
      <c r="W180" s="363"/>
    </row>
    <row r="181" ht="12.75">
      <c r="W181" s="357"/>
    </row>
    <row r="182" ht="12.75">
      <c r="W182" s="362"/>
    </row>
    <row r="183" ht="12.75">
      <c r="W183" s="363"/>
    </row>
    <row r="184" ht="12.75">
      <c r="W184" s="357"/>
    </row>
    <row r="185" ht="12.75">
      <c r="W185" s="362"/>
    </row>
    <row r="186" ht="12.75">
      <c r="W186" s="363"/>
    </row>
    <row r="187" ht="12.75">
      <c r="W187" s="357"/>
    </row>
    <row r="188" ht="12.75">
      <c r="W188" s="362"/>
    </row>
    <row r="189" ht="12.75">
      <c r="W189" s="363"/>
    </row>
    <row r="190" ht="12.75">
      <c r="W190" s="357"/>
    </row>
    <row r="191" ht="12.75">
      <c r="W191" s="362"/>
    </row>
    <row r="192" ht="12.75">
      <c r="W192" s="363"/>
    </row>
    <row r="193" ht="12.75">
      <c r="W193" s="357"/>
    </row>
    <row r="194" ht="12.75">
      <c r="W194" s="362"/>
    </row>
    <row r="195" ht="12.75">
      <c r="W195" s="363"/>
    </row>
    <row r="196" ht="12.75">
      <c r="W196" s="357"/>
    </row>
    <row r="197" ht="12.75">
      <c r="W197" s="362"/>
    </row>
    <row r="198" ht="12.75">
      <c r="W198" s="363"/>
    </row>
    <row r="199" ht="12.75">
      <c r="W199" s="357"/>
    </row>
    <row r="200" ht="12.75">
      <c r="W200" s="358"/>
    </row>
    <row r="201" ht="12.75">
      <c r="W201" s="359"/>
    </row>
    <row r="202" ht="12.75">
      <c r="W202" s="357"/>
    </row>
    <row r="203" ht="12.75">
      <c r="W203" s="362"/>
    </row>
    <row r="204" ht="12.75">
      <c r="W204" s="363"/>
    </row>
    <row r="205" ht="12.75">
      <c r="W205" s="357"/>
    </row>
    <row r="206" ht="12.75">
      <c r="W206" s="358"/>
    </row>
    <row r="207" ht="12.75">
      <c r="W207" s="359"/>
    </row>
    <row r="208" ht="12.75">
      <c r="W208" s="357"/>
    </row>
    <row r="209" ht="12.75">
      <c r="W209" s="358"/>
    </row>
    <row r="210" ht="12.75">
      <c r="W210" s="359"/>
    </row>
    <row r="211" ht="12.75">
      <c r="W211" s="357"/>
    </row>
    <row r="212" ht="12.75">
      <c r="W212" s="358"/>
    </row>
    <row r="213" ht="12.75">
      <c r="W213" s="359"/>
    </row>
    <row r="214" ht="12.75">
      <c r="W214" s="357"/>
    </row>
    <row r="215" ht="12.75">
      <c r="W215" s="364"/>
    </row>
    <row r="216" ht="12.75">
      <c r="W216" s="365"/>
    </row>
    <row r="217" ht="12.75">
      <c r="W217" s="357"/>
    </row>
    <row r="218" ht="12.75">
      <c r="W218" s="358"/>
    </row>
    <row r="219" ht="12.75">
      <c r="W219" s="336">
        <v>55812</v>
      </c>
    </row>
    <row r="220" ht="12.75">
      <c r="W220" s="336">
        <v>52781</v>
      </c>
    </row>
    <row r="221" ht="12.75">
      <c r="W221" s="336">
        <v>56387</v>
      </c>
    </row>
    <row r="222" ht="12.75">
      <c r="W222" s="336">
        <v>55358</v>
      </c>
    </row>
    <row r="223" ht="12.75">
      <c r="W223" s="336">
        <v>54716</v>
      </c>
    </row>
    <row r="224" ht="12.75">
      <c r="W224" s="336">
        <v>80436</v>
      </c>
    </row>
    <row r="225" ht="12.75">
      <c r="W225" s="336">
        <v>82723</v>
      </c>
    </row>
    <row r="226" ht="12.75">
      <c r="W226" s="336">
        <v>79221</v>
      </c>
    </row>
    <row r="227" ht="12.75">
      <c r="W227" s="336">
        <v>99111</v>
      </c>
    </row>
    <row r="228" ht="12.75">
      <c r="W228" s="336">
        <v>133235</v>
      </c>
    </row>
    <row r="229" ht="12.75">
      <c r="W229" s="336">
        <v>147446</v>
      </c>
    </row>
    <row r="230" ht="12.75">
      <c r="W230" s="336">
        <v>136110</v>
      </c>
    </row>
    <row r="231" ht="12.75">
      <c r="W231" s="336">
        <v>164426</v>
      </c>
    </row>
    <row r="232" ht="12.75">
      <c r="W232" s="336">
        <v>148610</v>
      </c>
    </row>
    <row r="233" ht="12.75">
      <c r="W233" s="336">
        <v>162334</v>
      </c>
    </row>
    <row r="234" ht="12.75">
      <c r="W234" s="336">
        <v>160910</v>
      </c>
    </row>
    <row r="235" ht="12.75">
      <c r="W235" s="336">
        <v>147050</v>
      </c>
    </row>
    <row r="236" ht="12.75">
      <c r="W236" s="336">
        <v>134809</v>
      </c>
    </row>
    <row r="237" ht="12.75">
      <c r="W237" s="336">
        <v>141384</v>
      </c>
    </row>
    <row r="238" ht="12.75">
      <c r="W238" s="336">
        <v>123619</v>
      </c>
    </row>
    <row r="239" ht="12.75">
      <c r="W239" s="336">
        <v>142612</v>
      </c>
    </row>
    <row r="240" ht="12.75">
      <c r="W240" s="336">
        <v>167168</v>
      </c>
    </row>
    <row r="241" ht="12.75">
      <c r="W241" s="336">
        <v>179302</v>
      </c>
    </row>
    <row r="242" ht="12.75">
      <c r="W242" s="336"/>
    </row>
    <row r="243" ht="12.75">
      <c r="W243" s="327"/>
    </row>
    <row r="244" ht="12.75">
      <c r="W244" s="2"/>
    </row>
    <row r="245" ht="12.75">
      <c r="W245" s="2"/>
    </row>
    <row r="246" ht="12.75">
      <c r="W246" s="2"/>
    </row>
    <row r="247" ht="12.75">
      <c r="W247" s="60"/>
    </row>
    <row r="248" ht="12.75">
      <c r="W248" s="2"/>
    </row>
    <row r="249" ht="12.75">
      <c r="W249" s="2"/>
    </row>
    <row r="250" ht="12.75">
      <c r="W250" s="2"/>
    </row>
    <row r="251" ht="12.75">
      <c r="W251" s="2"/>
    </row>
    <row r="252" ht="12.75">
      <c r="W252" s="2"/>
    </row>
    <row r="253" ht="12.75">
      <c r="W253" s="2"/>
    </row>
    <row r="254" ht="12.75">
      <c r="W254" s="2"/>
    </row>
    <row r="255" ht="12.75">
      <c r="W255" s="2"/>
    </row>
    <row r="256" ht="12.75">
      <c r="W256" s="2"/>
    </row>
    <row r="257" ht="12.75">
      <c r="W257" s="2"/>
    </row>
    <row r="258" ht="12.75">
      <c r="W258" s="2"/>
    </row>
    <row r="259" ht="12.75">
      <c r="W259" s="2"/>
    </row>
    <row r="260" ht="12.75">
      <c r="W260" s="2"/>
    </row>
    <row r="261" ht="12.75">
      <c r="W261" s="2"/>
    </row>
    <row r="262" ht="12.75">
      <c r="W262" s="2"/>
    </row>
    <row r="263" ht="12.75">
      <c r="W263" s="2"/>
    </row>
    <row r="264" ht="12.75">
      <c r="W264" s="2"/>
    </row>
    <row r="265" ht="12.75">
      <c r="W265" s="2"/>
    </row>
    <row r="266" ht="12.75">
      <c r="W266" s="2"/>
    </row>
    <row r="267" ht="12.75">
      <c r="W267" s="2"/>
    </row>
    <row r="268" ht="12.75">
      <c r="W268" s="2"/>
    </row>
    <row r="269" ht="12.75">
      <c r="W269" s="2"/>
    </row>
    <row r="270" ht="12.75">
      <c r="W270" s="2"/>
    </row>
    <row r="271" ht="12.75">
      <c r="W271" s="2"/>
    </row>
  </sheetData>
  <sheetProtection/>
  <mergeCells count="35">
    <mergeCell ref="W207:W209"/>
    <mergeCell ref="W210:W212"/>
    <mergeCell ref="W213:W215"/>
    <mergeCell ref="W216:W218"/>
    <mergeCell ref="W192:W194"/>
    <mergeCell ref="W195:W197"/>
    <mergeCell ref="W198:W200"/>
    <mergeCell ref="W201:W203"/>
    <mergeCell ref="W204:W206"/>
    <mergeCell ref="W177:W179"/>
    <mergeCell ref="W180:W182"/>
    <mergeCell ref="W183:W185"/>
    <mergeCell ref="W186:W188"/>
    <mergeCell ref="W189:W191"/>
    <mergeCell ref="W162:W164"/>
    <mergeCell ref="W165:W167"/>
    <mergeCell ref="W168:W170"/>
    <mergeCell ref="W171:W173"/>
    <mergeCell ref="W174:W176"/>
    <mergeCell ref="W111:W122"/>
    <mergeCell ref="W123:W134"/>
    <mergeCell ref="W135:W146"/>
    <mergeCell ref="W147:W158"/>
    <mergeCell ref="W159:W161"/>
    <mergeCell ref="L1:U1"/>
    <mergeCell ref="AC8:AF8"/>
    <mergeCell ref="X1:AB1"/>
    <mergeCell ref="AL1:AN1"/>
    <mergeCell ref="B1:F1"/>
    <mergeCell ref="G1:I1"/>
    <mergeCell ref="J1:K1"/>
    <mergeCell ref="AL5:AN5"/>
    <mergeCell ref="X6:AB6"/>
    <mergeCell ref="AC1:AG1"/>
    <mergeCell ref="AH1:AK1"/>
  </mergeCells>
  <printOptions/>
  <pageMargins left="0.787401575" right="0.787401575" top="0.984251969" bottom="0.984251969" header="0.4921259845" footer="0.4921259845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00"/>
  <sheetViews>
    <sheetView tabSelected="1" zoomScalePageLayoutView="0" workbookViewId="0" topLeftCell="A1">
      <pane xSplit="1" ySplit="2" topLeftCell="K230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AA249" sqref="AA249"/>
    </sheetView>
  </sheetViews>
  <sheetFormatPr defaultColWidth="9.28125" defaultRowHeight="12.75"/>
  <cols>
    <col min="1" max="1" width="9.28125" style="5" customWidth="1"/>
    <col min="2" max="2" width="10.7109375" style="43" customWidth="1"/>
    <col min="3" max="5" width="10.7109375" style="3" customWidth="1"/>
    <col min="6" max="6" width="10.7109375" style="4" customWidth="1"/>
    <col min="7" max="7" width="10.7109375" style="49" customWidth="1"/>
    <col min="8" max="12" width="10.7109375" style="3" customWidth="1"/>
    <col min="13" max="13" width="14.00390625" style="3" customWidth="1"/>
    <col min="14" max="15" width="14.7109375" style="3" customWidth="1"/>
    <col min="16" max="21" width="10.7109375" style="3" customWidth="1"/>
    <col min="22" max="23" width="12.7109375" style="3" customWidth="1"/>
    <col min="24" max="27" width="10.7109375" style="3" customWidth="1"/>
    <col min="28" max="28" width="13.28125" style="3" customWidth="1"/>
    <col min="29" max="35" width="10.7109375" style="3" customWidth="1"/>
    <col min="36" max="36" width="11.57421875" style="3" customWidth="1"/>
    <col min="37" max="37" width="10.7109375" style="3" customWidth="1"/>
    <col min="38" max="38" width="11.8515625" style="3" customWidth="1"/>
    <col min="39" max="41" width="10.7109375" style="3" customWidth="1"/>
    <col min="42" max="16384" width="9.28125" style="5" customWidth="1"/>
  </cols>
  <sheetData>
    <row r="1" spans="2:41" s="13" customFormat="1" ht="18.75" customHeight="1">
      <c r="B1" s="346" t="s">
        <v>6</v>
      </c>
      <c r="C1" s="347"/>
      <c r="D1" s="347"/>
      <c r="E1" s="347"/>
      <c r="F1" s="347"/>
      <c r="G1" s="346" t="s">
        <v>5</v>
      </c>
      <c r="H1" s="347"/>
      <c r="I1" s="348"/>
      <c r="J1" s="346" t="s">
        <v>0</v>
      </c>
      <c r="K1" s="347"/>
      <c r="L1" s="417" t="s">
        <v>16</v>
      </c>
      <c r="M1" s="418"/>
      <c r="N1" s="418"/>
      <c r="O1" s="418"/>
      <c r="P1" s="418"/>
      <c r="Q1" s="418"/>
      <c r="R1" s="418"/>
      <c r="S1" s="418"/>
      <c r="T1" s="418"/>
      <c r="U1" s="419"/>
      <c r="V1" s="415" t="s">
        <v>98</v>
      </c>
      <c r="W1" s="415" t="s">
        <v>99</v>
      </c>
      <c r="X1" s="347" t="s">
        <v>8</v>
      </c>
      <c r="Y1" s="347"/>
      <c r="Z1" s="347"/>
      <c r="AA1" s="347"/>
      <c r="AB1" s="347"/>
      <c r="AC1" s="417" t="s">
        <v>9</v>
      </c>
      <c r="AD1" s="418"/>
      <c r="AE1" s="418"/>
      <c r="AF1" s="418"/>
      <c r="AG1" s="418"/>
      <c r="AH1" s="419"/>
      <c r="AI1" s="347" t="s">
        <v>1</v>
      </c>
      <c r="AJ1" s="347"/>
      <c r="AK1" s="347"/>
      <c r="AL1" s="262"/>
      <c r="AM1" s="346" t="s">
        <v>2</v>
      </c>
      <c r="AN1" s="347"/>
      <c r="AO1" s="348"/>
    </row>
    <row r="2" spans="1:41" s="20" customFormat="1" ht="102" customHeight="1">
      <c r="A2" s="14"/>
      <c r="B2" s="276" t="s">
        <v>13</v>
      </c>
      <c r="C2" s="81" t="s">
        <v>70</v>
      </c>
      <c r="D2" s="40" t="s">
        <v>28</v>
      </c>
      <c r="E2" s="40" t="s">
        <v>29</v>
      </c>
      <c r="F2" s="46" t="s">
        <v>51</v>
      </c>
      <c r="G2" s="276" t="s">
        <v>7</v>
      </c>
      <c r="H2" s="81" t="s">
        <v>74</v>
      </c>
      <c r="I2" s="23" t="s">
        <v>3</v>
      </c>
      <c r="J2" s="15" t="s">
        <v>90</v>
      </c>
      <c r="K2" s="16" t="s">
        <v>91</v>
      </c>
      <c r="L2" s="315" t="s">
        <v>71</v>
      </c>
      <c r="M2" s="19" t="s">
        <v>73</v>
      </c>
      <c r="N2" s="16" t="s">
        <v>38</v>
      </c>
      <c r="O2" s="16" t="s">
        <v>66</v>
      </c>
      <c r="P2" s="16" t="s">
        <v>39</v>
      </c>
      <c r="Q2" s="16" t="s">
        <v>67</v>
      </c>
      <c r="R2" s="16" t="s">
        <v>52</v>
      </c>
      <c r="S2" s="16" t="s">
        <v>68</v>
      </c>
      <c r="T2" s="16" t="s">
        <v>53</v>
      </c>
      <c r="U2" s="86" t="s">
        <v>72</v>
      </c>
      <c r="V2" s="416"/>
      <c r="W2" s="416"/>
      <c r="X2" s="40" t="s">
        <v>18</v>
      </c>
      <c r="Y2" s="22" t="s">
        <v>19</v>
      </c>
      <c r="Z2" s="22" t="s">
        <v>4</v>
      </c>
      <c r="AA2" s="22" t="s">
        <v>20</v>
      </c>
      <c r="AB2" s="76" t="s">
        <v>21</v>
      </c>
      <c r="AC2" s="21" t="s">
        <v>54</v>
      </c>
      <c r="AD2" s="22" t="s">
        <v>43</v>
      </c>
      <c r="AE2" s="22" t="s">
        <v>44</v>
      </c>
      <c r="AF2" s="76" t="s">
        <v>45</v>
      </c>
      <c r="AG2" s="76" t="s">
        <v>55</v>
      </c>
      <c r="AH2" s="189" t="s">
        <v>56</v>
      </c>
      <c r="AI2" s="81" t="s">
        <v>57</v>
      </c>
      <c r="AJ2" s="81" t="s">
        <v>58</v>
      </c>
      <c r="AK2" s="17" t="s">
        <v>89</v>
      </c>
      <c r="AL2" s="17" t="s">
        <v>59</v>
      </c>
      <c r="AM2" s="15" t="s">
        <v>60</v>
      </c>
      <c r="AN2" s="18" t="s">
        <v>61</v>
      </c>
      <c r="AO2" s="23" t="s">
        <v>62</v>
      </c>
    </row>
    <row r="3" spans="1:41" ht="12.75">
      <c r="A3" s="6">
        <v>36526</v>
      </c>
      <c r="B3" s="7">
        <v>6036.671</v>
      </c>
      <c r="C3" s="11"/>
      <c r="D3" s="41">
        <v>3.201</v>
      </c>
      <c r="E3" s="41"/>
      <c r="F3" s="47">
        <v>0.7599</v>
      </c>
      <c r="G3" s="7"/>
      <c r="H3" s="11"/>
      <c r="I3" s="50">
        <v>2.97</v>
      </c>
      <c r="J3" s="393">
        <v>2339</v>
      </c>
      <c r="K3" s="381">
        <v>139422</v>
      </c>
      <c r="L3" s="7">
        <v>136968.2201232033</v>
      </c>
      <c r="M3" s="38"/>
      <c r="N3" s="8">
        <v>133743.40862422998</v>
      </c>
      <c r="O3" s="8"/>
      <c r="P3" s="8">
        <v>3224.811498973306</v>
      </c>
      <c r="Q3" s="8"/>
      <c r="R3" s="312"/>
      <c r="S3" s="313"/>
      <c r="T3" s="312"/>
      <c r="U3" s="314"/>
      <c r="V3" s="113"/>
      <c r="W3" s="113"/>
      <c r="X3" s="71"/>
      <c r="Y3" s="26"/>
      <c r="Z3" s="28"/>
      <c r="AA3" s="28"/>
      <c r="AB3" s="28"/>
      <c r="AC3" s="25"/>
      <c r="AD3" s="26"/>
      <c r="AE3" s="28"/>
      <c r="AF3" s="28"/>
      <c r="AG3" s="28"/>
      <c r="AH3" s="183"/>
      <c r="AI3" s="38">
        <v>2519</v>
      </c>
      <c r="AJ3" s="38"/>
      <c r="AK3" s="8"/>
      <c r="AL3" s="8"/>
      <c r="AM3" s="9"/>
      <c r="AN3" s="10"/>
      <c r="AO3" s="24"/>
    </row>
    <row r="4" spans="1:41" ht="12.75">
      <c r="A4" s="6">
        <v>36557</v>
      </c>
      <c r="B4" s="286">
        <v>6301.705</v>
      </c>
      <c r="C4" s="8"/>
      <c r="D4" s="41">
        <v>3.201</v>
      </c>
      <c r="E4" s="41"/>
      <c r="F4" s="48">
        <v>0.7599</v>
      </c>
      <c r="G4" s="7"/>
      <c r="H4" s="11"/>
      <c r="I4" s="50">
        <v>2.97</v>
      </c>
      <c r="J4" s="394"/>
      <c r="K4" s="382"/>
      <c r="L4" s="7">
        <v>140402.08295687888</v>
      </c>
      <c r="M4" s="38"/>
      <c r="N4" s="8">
        <v>133566.09445585217</v>
      </c>
      <c r="O4" s="8"/>
      <c r="P4" s="8">
        <v>6835.988501026694</v>
      </c>
      <c r="Q4" s="8"/>
      <c r="R4" s="11"/>
      <c r="S4" s="8"/>
      <c r="T4" s="11"/>
      <c r="U4" s="309"/>
      <c r="V4" s="113"/>
      <c r="W4" s="113"/>
      <c r="X4" s="71"/>
      <c r="Y4" s="26"/>
      <c r="Z4" s="28"/>
      <c r="AA4" s="28"/>
      <c r="AB4" s="28"/>
      <c r="AC4" s="25"/>
      <c r="AD4" s="26"/>
      <c r="AE4" s="28"/>
      <c r="AF4" s="28"/>
      <c r="AG4" s="28"/>
      <c r="AH4" s="183"/>
      <c r="AI4" s="38">
        <v>2099</v>
      </c>
      <c r="AJ4" s="38"/>
      <c r="AK4" s="8"/>
      <c r="AL4" s="8"/>
      <c r="AM4" s="9"/>
      <c r="AN4" s="10"/>
      <c r="AO4" s="24"/>
    </row>
    <row r="5" spans="1:41" ht="12.75">
      <c r="A5" s="6">
        <v>36586</v>
      </c>
      <c r="B5" s="286">
        <v>7235.488</v>
      </c>
      <c r="C5" s="8"/>
      <c r="D5" s="41">
        <v>3.201</v>
      </c>
      <c r="E5" s="41"/>
      <c r="F5" s="48">
        <v>0.7599</v>
      </c>
      <c r="G5" s="7"/>
      <c r="H5" s="11"/>
      <c r="I5" s="50">
        <v>2.97</v>
      </c>
      <c r="J5" s="394"/>
      <c r="K5" s="382"/>
      <c r="L5" s="7">
        <v>114336.4928131417</v>
      </c>
      <c r="M5" s="38"/>
      <c r="N5" s="8">
        <v>109542.20944558522</v>
      </c>
      <c r="O5" s="8"/>
      <c r="P5" s="8">
        <v>4794.283367556469</v>
      </c>
      <c r="Q5" s="8"/>
      <c r="R5" s="11"/>
      <c r="S5" s="8"/>
      <c r="T5" s="11"/>
      <c r="U5" s="309"/>
      <c r="V5" s="113"/>
      <c r="W5" s="113"/>
      <c r="X5" s="71"/>
      <c r="Y5" s="26"/>
      <c r="Z5" s="28"/>
      <c r="AA5" s="28"/>
      <c r="AB5" s="28"/>
      <c r="AC5" s="25"/>
      <c r="AD5" s="26"/>
      <c r="AE5" s="28"/>
      <c r="AF5" s="28"/>
      <c r="AG5" s="28"/>
      <c r="AH5" s="183"/>
      <c r="AI5" s="38">
        <v>1805</v>
      </c>
      <c r="AJ5" s="38"/>
      <c r="AK5" s="8"/>
      <c r="AL5" s="8"/>
      <c r="AM5" s="9"/>
      <c r="AN5" s="10"/>
      <c r="AO5" s="24"/>
    </row>
    <row r="6" spans="1:41" ht="12.75">
      <c r="A6" s="6">
        <v>36617</v>
      </c>
      <c r="B6" s="286">
        <v>6215.963</v>
      </c>
      <c r="C6" s="8"/>
      <c r="D6" s="41">
        <v>3.201</v>
      </c>
      <c r="E6" s="41"/>
      <c r="F6" s="48">
        <v>0.7599</v>
      </c>
      <c r="G6" s="7"/>
      <c r="H6" s="11"/>
      <c r="I6" s="50">
        <v>2.97</v>
      </c>
      <c r="J6" s="394"/>
      <c r="K6" s="382"/>
      <c r="L6" s="7">
        <v>94210.66776180698</v>
      </c>
      <c r="M6" s="38"/>
      <c r="N6" s="8">
        <v>91336.34496919918</v>
      </c>
      <c r="O6" s="8"/>
      <c r="P6" s="8">
        <v>2874.322792607803</v>
      </c>
      <c r="Q6" s="8"/>
      <c r="R6" s="11"/>
      <c r="S6" s="8"/>
      <c r="T6" s="11"/>
      <c r="U6" s="309"/>
      <c r="V6" s="113"/>
      <c r="W6" s="113"/>
      <c r="X6" s="71"/>
      <c r="Y6" s="26"/>
      <c r="Z6" s="28"/>
      <c r="AA6" s="28"/>
      <c r="AB6" s="28"/>
      <c r="AC6" s="25"/>
      <c r="AD6" s="26"/>
      <c r="AE6" s="28"/>
      <c r="AF6" s="28"/>
      <c r="AG6" s="28"/>
      <c r="AH6" s="183"/>
      <c r="AI6" s="38">
        <v>826</v>
      </c>
      <c r="AJ6" s="38"/>
      <c r="AK6" s="8"/>
      <c r="AL6" s="8"/>
      <c r="AM6" s="9"/>
      <c r="AN6" s="10"/>
      <c r="AO6" s="24"/>
    </row>
    <row r="7" spans="1:41" ht="12.75">
      <c r="A7" s="6">
        <v>36647</v>
      </c>
      <c r="B7" s="286">
        <v>7933.285</v>
      </c>
      <c r="C7" s="8"/>
      <c r="D7" s="41">
        <v>3.201</v>
      </c>
      <c r="E7" s="41"/>
      <c r="F7" s="48">
        <v>0.7599</v>
      </c>
      <c r="G7" s="7"/>
      <c r="H7" s="11"/>
      <c r="I7" s="50">
        <v>2.97</v>
      </c>
      <c r="J7" s="394"/>
      <c r="K7" s="382"/>
      <c r="L7" s="7">
        <v>87649.70184804928</v>
      </c>
      <c r="M7" s="38"/>
      <c r="N7" s="8">
        <v>71393.21560574949</v>
      </c>
      <c r="O7" s="8"/>
      <c r="P7" s="8">
        <v>16256.486242299794</v>
      </c>
      <c r="Q7" s="8"/>
      <c r="R7" s="11"/>
      <c r="S7" s="8"/>
      <c r="T7" s="11"/>
      <c r="U7" s="309"/>
      <c r="V7" s="113"/>
      <c r="W7" s="113"/>
      <c r="X7" s="71"/>
      <c r="Y7" s="26"/>
      <c r="Z7" s="28"/>
      <c r="AA7" s="28"/>
      <c r="AB7" s="28"/>
      <c r="AC7" s="25"/>
      <c r="AD7" s="26"/>
      <c r="AE7" s="28"/>
      <c r="AF7" s="28"/>
      <c r="AG7" s="28"/>
      <c r="AH7" s="183"/>
      <c r="AI7" s="38">
        <v>1175</v>
      </c>
      <c r="AJ7" s="38"/>
      <c r="AK7" s="8"/>
      <c r="AL7" s="8"/>
      <c r="AM7" s="9"/>
      <c r="AN7" s="10"/>
      <c r="AO7" s="24"/>
    </row>
    <row r="8" spans="1:41" ht="12.75">
      <c r="A8" s="6">
        <v>36678</v>
      </c>
      <c r="B8" s="286">
        <v>7344.663</v>
      </c>
      <c r="C8" s="8"/>
      <c r="D8" s="41">
        <v>3.201</v>
      </c>
      <c r="E8" s="41"/>
      <c r="F8" s="48">
        <v>0.7599</v>
      </c>
      <c r="G8" s="7"/>
      <c r="H8" s="11"/>
      <c r="I8" s="50">
        <v>2.97</v>
      </c>
      <c r="J8" s="395"/>
      <c r="K8" s="383"/>
      <c r="L8" s="7">
        <v>79139.88336755647</v>
      </c>
      <c r="M8" s="38"/>
      <c r="N8" s="8">
        <v>56730.64476386037</v>
      </c>
      <c r="O8" s="8"/>
      <c r="P8" s="8">
        <v>22409.2386036961</v>
      </c>
      <c r="Q8" s="8"/>
      <c r="R8" s="11"/>
      <c r="S8" s="8"/>
      <c r="T8" s="11"/>
      <c r="U8" s="309"/>
      <c r="V8" s="113"/>
      <c r="W8" s="113"/>
      <c r="X8" s="71"/>
      <c r="Y8" s="26"/>
      <c r="Z8" s="28"/>
      <c r="AA8" s="28"/>
      <c r="AB8" s="28"/>
      <c r="AC8" s="25"/>
      <c r="AD8" s="26"/>
      <c r="AE8" s="28"/>
      <c r="AF8" s="28"/>
      <c r="AG8" s="28"/>
      <c r="AH8" s="183"/>
      <c r="AI8" s="38">
        <v>695</v>
      </c>
      <c r="AJ8" s="38"/>
      <c r="AK8" s="8"/>
      <c r="AL8" s="8"/>
      <c r="AM8" s="9"/>
      <c r="AN8" s="10"/>
      <c r="AO8" s="24"/>
    </row>
    <row r="9" spans="1:41" ht="12.75">
      <c r="A9" s="6">
        <v>36708</v>
      </c>
      <c r="B9" s="286">
        <v>7130.334</v>
      </c>
      <c r="C9" s="8"/>
      <c r="D9" s="41">
        <v>3.201</v>
      </c>
      <c r="E9" s="41"/>
      <c r="F9" s="48">
        <v>0.7599</v>
      </c>
      <c r="G9" s="7"/>
      <c r="H9" s="11"/>
      <c r="I9" s="50">
        <v>2.97</v>
      </c>
      <c r="J9" s="393">
        <v>2409</v>
      </c>
      <c r="K9" s="381">
        <v>79444</v>
      </c>
      <c r="L9" s="7">
        <v>64266.22422997947</v>
      </c>
      <c r="M9" s="38"/>
      <c r="N9" s="8">
        <v>42915.548254620124</v>
      </c>
      <c r="O9" s="8"/>
      <c r="P9" s="8">
        <v>21350.675975359343</v>
      </c>
      <c r="Q9" s="8"/>
      <c r="R9" s="11"/>
      <c r="S9" s="8"/>
      <c r="T9" s="11"/>
      <c r="U9" s="309"/>
      <c r="V9" s="113"/>
      <c r="W9" s="113"/>
      <c r="X9" s="71"/>
      <c r="Y9" s="26"/>
      <c r="Z9" s="28"/>
      <c r="AA9" s="28"/>
      <c r="AB9" s="28"/>
      <c r="AC9" s="25"/>
      <c r="AD9" s="26"/>
      <c r="AE9" s="28"/>
      <c r="AF9" s="28"/>
      <c r="AG9" s="28"/>
      <c r="AH9" s="183"/>
      <c r="AI9" s="38">
        <v>3</v>
      </c>
      <c r="AJ9" s="38"/>
      <c r="AK9" s="8"/>
      <c r="AL9" s="8"/>
      <c r="AM9" s="9"/>
      <c r="AN9" s="10"/>
      <c r="AO9" s="24"/>
    </row>
    <row r="10" spans="1:41" ht="12.75">
      <c r="A10" s="6">
        <v>36739</v>
      </c>
      <c r="B10" s="286">
        <v>7294.755</v>
      </c>
      <c r="C10" s="8"/>
      <c r="D10" s="41">
        <v>3.201</v>
      </c>
      <c r="E10" s="41"/>
      <c r="F10" s="48">
        <v>0.7599</v>
      </c>
      <c r="G10" s="7"/>
      <c r="H10" s="11"/>
      <c r="I10" s="50">
        <v>2.97</v>
      </c>
      <c r="J10" s="394"/>
      <c r="K10" s="382"/>
      <c r="L10" s="7">
        <v>45403.663244353185</v>
      </c>
      <c r="M10" s="38"/>
      <c r="N10" s="8">
        <v>32145.609856262836</v>
      </c>
      <c r="O10" s="8"/>
      <c r="P10" s="8">
        <v>13258.05338809035</v>
      </c>
      <c r="Q10" s="8"/>
      <c r="R10" s="11"/>
      <c r="S10" s="8"/>
      <c r="T10" s="11"/>
      <c r="U10" s="309"/>
      <c r="V10" s="113"/>
      <c r="W10" s="113"/>
      <c r="X10" s="71"/>
      <c r="Y10" s="26"/>
      <c r="Z10" s="28"/>
      <c r="AA10" s="28"/>
      <c r="AB10" s="28"/>
      <c r="AC10" s="25"/>
      <c r="AD10" s="26"/>
      <c r="AE10" s="28"/>
      <c r="AF10" s="28"/>
      <c r="AG10" s="28"/>
      <c r="AH10" s="183"/>
      <c r="AI10" s="38">
        <v>0</v>
      </c>
      <c r="AJ10" s="38"/>
      <c r="AK10" s="8"/>
      <c r="AL10" s="8"/>
      <c r="AM10" s="9"/>
      <c r="AN10" s="10"/>
      <c r="AO10" s="24"/>
    </row>
    <row r="11" spans="1:41" ht="12.75">
      <c r="A11" s="6">
        <v>36770</v>
      </c>
      <c r="B11" s="286">
        <v>6802.831</v>
      </c>
      <c r="C11" s="8"/>
      <c r="D11" s="41">
        <v>3.201</v>
      </c>
      <c r="E11" s="41"/>
      <c r="F11" s="48">
        <v>0.7599</v>
      </c>
      <c r="G11" s="7"/>
      <c r="H11" s="11"/>
      <c r="I11" s="50">
        <v>2.97</v>
      </c>
      <c r="J11" s="394"/>
      <c r="K11" s="382"/>
      <c r="L11" s="7">
        <v>144127.1655030801</v>
      </c>
      <c r="M11" s="38"/>
      <c r="N11" s="8">
        <v>117740.05749486653</v>
      </c>
      <c r="O11" s="8"/>
      <c r="P11" s="8">
        <v>26387.108008213552</v>
      </c>
      <c r="Q11" s="8"/>
      <c r="R11" s="11"/>
      <c r="S11" s="8"/>
      <c r="T11" s="11"/>
      <c r="U11" s="309"/>
      <c r="V11" s="113"/>
      <c r="W11" s="113"/>
      <c r="X11" s="71"/>
      <c r="Y11" s="26"/>
      <c r="Z11" s="28"/>
      <c r="AA11" s="28"/>
      <c r="AB11" s="28"/>
      <c r="AC11" s="25"/>
      <c r="AD11" s="26"/>
      <c r="AE11" s="28"/>
      <c r="AF11" s="28"/>
      <c r="AG11" s="28"/>
      <c r="AH11" s="183"/>
      <c r="AI11" s="38">
        <v>0</v>
      </c>
      <c r="AJ11" s="38"/>
      <c r="AK11" s="8"/>
      <c r="AL11" s="8"/>
      <c r="AM11" s="9"/>
      <c r="AN11" s="10"/>
      <c r="AO11" s="24"/>
    </row>
    <row r="12" spans="1:41" ht="12.75">
      <c r="A12" s="6">
        <v>36800</v>
      </c>
      <c r="B12" s="286">
        <v>6883.867</v>
      </c>
      <c r="C12" s="8"/>
      <c r="D12" s="41">
        <v>3.201</v>
      </c>
      <c r="E12" s="41"/>
      <c r="F12" s="48">
        <v>0.7599</v>
      </c>
      <c r="G12" s="7"/>
      <c r="H12" s="11"/>
      <c r="I12" s="50">
        <v>2.97</v>
      </c>
      <c r="J12" s="394"/>
      <c r="K12" s="382"/>
      <c r="L12" s="7">
        <v>116575.72402464067</v>
      </c>
      <c r="M12" s="38"/>
      <c r="N12" s="8">
        <v>87049.98767967147</v>
      </c>
      <c r="O12" s="8"/>
      <c r="P12" s="8">
        <v>29525.736344969202</v>
      </c>
      <c r="Q12" s="8"/>
      <c r="R12" s="11"/>
      <c r="S12" s="8"/>
      <c r="T12" s="11"/>
      <c r="U12" s="309"/>
      <c r="V12" s="113"/>
      <c r="W12" s="113"/>
      <c r="X12" s="71"/>
      <c r="Y12" s="26"/>
      <c r="Z12" s="28"/>
      <c r="AA12" s="28"/>
      <c r="AB12" s="28"/>
      <c r="AC12" s="25"/>
      <c r="AD12" s="26"/>
      <c r="AE12" s="28"/>
      <c r="AF12" s="28"/>
      <c r="AG12" s="28"/>
      <c r="AH12" s="183"/>
      <c r="AI12" s="38">
        <v>2875</v>
      </c>
      <c r="AJ12" s="38"/>
      <c r="AK12" s="8"/>
      <c r="AL12" s="8"/>
      <c r="AM12" s="9"/>
      <c r="AN12" s="10"/>
      <c r="AO12" s="24"/>
    </row>
    <row r="13" spans="1:41" ht="12.75">
      <c r="A13" s="6">
        <v>36831</v>
      </c>
      <c r="B13" s="286">
        <v>6759.458</v>
      </c>
      <c r="C13" s="8"/>
      <c r="D13" s="41">
        <v>3.201</v>
      </c>
      <c r="E13" s="41"/>
      <c r="F13" s="48">
        <v>0.7599</v>
      </c>
      <c r="G13" s="7"/>
      <c r="H13" s="11"/>
      <c r="I13" s="50">
        <v>2.97</v>
      </c>
      <c r="J13" s="394"/>
      <c r="K13" s="382"/>
      <c r="L13" s="7">
        <v>87966.30472279261</v>
      </c>
      <c r="M13" s="38"/>
      <c r="N13" s="8">
        <v>65632.91991786448</v>
      </c>
      <c r="O13" s="8"/>
      <c r="P13" s="8">
        <v>22333.384804928133</v>
      </c>
      <c r="Q13" s="8"/>
      <c r="R13" s="11"/>
      <c r="S13" s="8"/>
      <c r="T13" s="11"/>
      <c r="U13" s="309"/>
      <c r="V13" s="113"/>
      <c r="W13" s="113"/>
      <c r="X13" s="71"/>
      <c r="Y13" s="26"/>
      <c r="Z13" s="28"/>
      <c r="AA13" s="28"/>
      <c r="AB13" s="28"/>
      <c r="AC13" s="25"/>
      <c r="AD13" s="26"/>
      <c r="AE13" s="28"/>
      <c r="AF13" s="28"/>
      <c r="AG13" s="28"/>
      <c r="AH13" s="183"/>
      <c r="AI13" s="38">
        <v>6505</v>
      </c>
      <c r="AJ13" s="38"/>
      <c r="AK13" s="8"/>
      <c r="AL13" s="8"/>
      <c r="AM13" s="9"/>
      <c r="AN13" s="10"/>
      <c r="AO13" s="24"/>
    </row>
    <row r="14" spans="1:41" ht="12.75">
      <c r="A14" s="6">
        <v>36861</v>
      </c>
      <c r="B14" s="286">
        <v>6574.538</v>
      </c>
      <c r="C14" s="8"/>
      <c r="D14" s="41">
        <v>3.201</v>
      </c>
      <c r="E14" s="41"/>
      <c r="F14" s="48">
        <v>0.7599</v>
      </c>
      <c r="G14" s="7"/>
      <c r="H14" s="11"/>
      <c r="I14" s="50">
        <v>2.97</v>
      </c>
      <c r="J14" s="395"/>
      <c r="K14" s="383"/>
      <c r="L14" s="7">
        <v>87499.84065708419</v>
      </c>
      <c r="M14" s="38"/>
      <c r="N14" s="8">
        <v>62520.83778234087</v>
      </c>
      <c r="O14" s="8"/>
      <c r="P14" s="8">
        <v>24979.002874743328</v>
      </c>
      <c r="Q14" s="8"/>
      <c r="R14" s="11"/>
      <c r="S14" s="8"/>
      <c r="T14" s="11"/>
      <c r="U14" s="309"/>
      <c r="V14" s="113"/>
      <c r="W14" s="113"/>
      <c r="X14" s="71"/>
      <c r="Y14" s="26"/>
      <c r="Z14" s="28"/>
      <c r="AA14" s="28"/>
      <c r="AB14" s="28"/>
      <c r="AC14" s="25"/>
      <c r="AD14" s="26"/>
      <c r="AE14" s="28"/>
      <c r="AF14" s="28"/>
      <c r="AG14" s="28"/>
      <c r="AH14" s="183"/>
      <c r="AI14" s="38">
        <v>2807</v>
      </c>
      <c r="AJ14" s="38"/>
      <c r="AK14" s="8"/>
      <c r="AL14" s="8"/>
      <c r="AM14" s="9"/>
      <c r="AN14" s="10"/>
      <c r="AO14" s="24"/>
    </row>
    <row r="15" spans="1:41" ht="12.75">
      <c r="A15" s="6">
        <v>36892</v>
      </c>
      <c r="B15" s="286">
        <v>6803.044</v>
      </c>
      <c r="C15" s="8"/>
      <c r="D15" s="41">
        <v>3.354</v>
      </c>
      <c r="E15" s="41"/>
      <c r="F15" s="48">
        <v>0.7599</v>
      </c>
      <c r="G15" s="7"/>
      <c r="H15" s="11"/>
      <c r="I15" s="50">
        <v>3.13</v>
      </c>
      <c r="J15" s="393">
        <v>2256</v>
      </c>
      <c r="K15" s="381">
        <v>112611</v>
      </c>
      <c r="L15" s="7">
        <v>181290.92073921973</v>
      </c>
      <c r="M15" s="38"/>
      <c r="N15" s="8">
        <v>152751.44147843943</v>
      </c>
      <c r="O15" s="8"/>
      <c r="P15" s="8">
        <v>28539.47926078029</v>
      </c>
      <c r="Q15" s="8"/>
      <c r="R15" s="11"/>
      <c r="S15" s="8"/>
      <c r="T15" s="11"/>
      <c r="U15" s="309"/>
      <c r="V15" s="113"/>
      <c r="W15" s="113"/>
      <c r="X15" s="71"/>
      <c r="Y15" s="26"/>
      <c r="Z15" s="28"/>
      <c r="AA15" s="28"/>
      <c r="AB15" s="28"/>
      <c r="AC15" s="25"/>
      <c r="AD15" s="26"/>
      <c r="AE15" s="28"/>
      <c r="AF15" s="28"/>
      <c r="AG15" s="28"/>
      <c r="AH15" s="183"/>
      <c r="AI15" s="38">
        <v>2509</v>
      </c>
      <c r="AJ15" s="38"/>
      <c r="AK15" s="8"/>
      <c r="AL15" s="8"/>
      <c r="AM15" s="9"/>
      <c r="AN15" s="10"/>
      <c r="AO15" s="24"/>
    </row>
    <row r="16" spans="1:41" ht="12.75">
      <c r="A16" s="6">
        <v>36923</v>
      </c>
      <c r="B16" s="286">
        <v>6054.582</v>
      </c>
      <c r="C16" s="8"/>
      <c r="D16" s="41">
        <v>3.354</v>
      </c>
      <c r="E16" s="41"/>
      <c r="F16" s="48">
        <v>0.7599</v>
      </c>
      <c r="G16" s="286"/>
      <c r="H16" s="8"/>
      <c r="I16" s="50">
        <v>3.13</v>
      </c>
      <c r="J16" s="394"/>
      <c r="K16" s="382"/>
      <c r="L16" s="7">
        <v>128907.97207392196</v>
      </c>
      <c r="M16" s="38"/>
      <c r="N16" s="8">
        <v>102705.60985626283</v>
      </c>
      <c r="O16" s="8"/>
      <c r="P16" s="8">
        <v>26202.362217659138</v>
      </c>
      <c r="Q16" s="8"/>
      <c r="R16" s="11"/>
      <c r="S16" s="8"/>
      <c r="T16" s="11"/>
      <c r="U16" s="309"/>
      <c r="V16" s="113"/>
      <c r="W16" s="113"/>
      <c r="X16" s="71"/>
      <c r="Y16" s="45"/>
      <c r="Z16" s="28"/>
      <c r="AA16" s="28"/>
      <c r="AB16" s="28"/>
      <c r="AC16" s="25"/>
      <c r="AD16" s="45"/>
      <c r="AE16" s="28"/>
      <c r="AF16" s="28"/>
      <c r="AG16" s="28"/>
      <c r="AH16" s="183"/>
      <c r="AI16" s="38">
        <v>1375</v>
      </c>
      <c r="AJ16" s="38"/>
      <c r="AK16" s="8"/>
      <c r="AL16" s="8"/>
      <c r="AM16" s="9"/>
      <c r="AN16" s="10"/>
      <c r="AO16" s="24"/>
    </row>
    <row r="17" spans="1:41" ht="12.75">
      <c r="A17" s="6">
        <v>36951</v>
      </c>
      <c r="B17" s="286">
        <v>6854.044</v>
      </c>
      <c r="C17" s="8"/>
      <c r="D17" s="41">
        <v>3.354</v>
      </c>
      <c r="E17" s="41"/>
      <c r="F17" s="48">
        <v>0.7599</v>
      </c>
      <c r="G17" s="286"/>
      <c r="H17" s="8"/>
      <c r="I17" s="50">
        <v>3.13</v>
      </c>
      <c r="J17" s="394"/>
      <c r="K17" s="382"/>
      <c r="L17" s="7">
        <v>118936.92320328543</v>
      </c>
      <c r="M17" s="38"/>
      <c r="N17" s="8">
        <v>93267.94250513348</v>
      </c>
      <c r="O17" s="8"/>
      <c r="P17" s="8">
        <v>25668.980698151954</v>
      </c>
      <c r="Q17" s="8"/>
      <c r="R17" s="11"/>
      <c r="S17" s="8"/>
      <c r="T17" s="11"/>
      <c r="U17" s="309"/>
      <c r="V17" s="113"/>
      <c r="W17" s="113"/>
      <c r="X17" s="71"/>
      <c r="Y17" s="26"/>
      <c r="Z17" s="28"/>
      <c r="AA17" s="28"/>
      <c r="AB17" s="28"/>
      <c r="AC17" s="25"/>
      <c r="AD17" s="26"/>
      <c r="AE17" s="28"/>
      <c r="AF17" s="28"/>
      <c r="AG17" s="28"/>
      <c r="AH17" s="183"/>
      <c r="AI17" s="38">
        <v>1318</v>
      </c>
      <c r="AJ17" s="38"/>
      <c r="AK17" s="8"/>
      <c r="AL17" s="8"/>
      <c r="AM17" s="9"/>
      <c r="AN17" s="10"/>
      <c r="AO17" s="24"/>
    </row>
    <row r="18" spans="1:41" ht="12.75">
      <c r="A18" s="6">
        <v>36982</v>
      </c>
      <c r="B18" s="286">
        <v>6751.817</v>
      </c>
      <c r="C18" s="8"/>
      <c r="D18" s="41">
        <v>3.354</v>
      </c>
      <c r="E18" s="41"/>
      <c r="F18" s="48">
        <v>0.7599</v>
      </c>
      <c r="G18" s="286"/>
      <c r="H18" s="8"/>
      <c r="I18" s="50">
        <v>3.13</v>
      </c>
      <c r="J18" s="394"/>
      <c r="K18" s="382"/>
      <c r="L18" s="7">
        <v>104017.11704312115</v>
      </c>
      <c r="M18" s="38"/>
      <c r="N18" s="8">
        <v>78628.36960985627</v>
      </c>
      <c r="O18" s="8"/>
      <c r="P18" s="8">
        <v>25388.74743326489</v>
      </c>
      <c r="Q18" s="8"/>
      <c r="R18" s="11"/>
      <c r="S18" s="8"/>
      <c r="T18" s="11"/>
      <c r="U18" s="309"/>
      <c r="V18" s="113"/>
      <c r="W18" s="113"/>
      <c r="X18" s="71"/>
      <c r="Y18" s="26"/>
      <c r="Z18" s="28"/>
      <c r="AA18" s="28"/>
      <c r="AB18" s="28"/>
      <c r="AC18" s="25"/>
      <c r="AD18" s="26"/>
      <c r="AE18" s="28"/>
      <c r="AF18" s="28"/>
      <c r="AG18" s="28"/>
      <c r="AH18" s="183"/>
      <c r="AI18" s="38">
        <v>2957</v>
      </c>
      <c r="AJ18" s="38"/>
      <c r="AK18" s="8"/>
      <c r="AL18" s="8"/>
      <c r="AM18" s="9"/>
      <c r="AN18" s="10"/>
      <c r="AO18" s="24"/>
    </row>
    <row r="19" spans="1:41" ht="12.75">
      <c r="A19" s="6">
        <v>37012</v>
      </c>
      <c r="B19" s="286">
        <v>7387.264</v>
      </c>
      <c r="C19" s="8"/>
      <c r="D19" s="41">
        <v>3.354</v>
      </c>
      <c r="E19" s="41"/>
      <c r="F19" s="48">
        <v>0.7599</v>
      </c>
      <c r="G19" s="286"/>
      <c r="H19" s="8"/>
      <c r="I19" s="50">
        <v>3.13</v>
      </c>
      <c r="J19" s="394"/>
      <c r="K19" s="382"/>
      <c r="L19" s="7">
        <v>85686.81396303902</v>
      </c>
      <c r="M19" s="38"/>
      <c r="N19" s="8">
        <v>60767.93429158111</v>
      </c>
      <c r="O19" s="8"/>
      <c r="P19" s="8">
        <v>24918.879671457908</v>
      </c>
      <c r="Q19" s="8"/>
      <c r="R19" s="11"/>
      <c r="S19" s="8"/>
      <c r="T19" s="11"/>
      <c r="U19" s="309"/>
      <c r="V19" s="113"/>
      <c r="W19" s="113"/>
      <c r="X19" s="71"/>
      <c r="Y19" s="26"/>
      <c r="Z19" s="28"/>
      <c r="AA19" s="28"/>
      <c r="AB19" s="28"/>
      <c r="AC19" s="25"/>
      <c r="AD19" s="26"/>
      <c r="AE19" s="28"/>
      <c r="AF19" s="28"/>
      <c r="AG19" s="28"/>
      <c r="AH19" s="183"/>
      <c r="AI19" s="38">
        <v>2719</v>
      </c>
      <c r="AJ19" s="38"/>
      <c r="AK19" s="8"/>
      <c r="AL19" s="8"/>
      <c r="AM19" s="9"/>
      <c r="AN19" s="10"/>
      <c r="AO19" s="24"/>
    </row>
    <row r="20" spans="1:41" ht="12.75">
      <c r="A20" s="6">
        <v>37043</v>
      </c>
      <c r="B20" s="286">
        <v>7306.837</v>
      </c>
      <c r="C20" s="8"/>
      <c r="D20" s="41">
        <v>3.354</v>
      </c>
      <c r="E20" s="41"/>
      <c r="F20" s="48">
        <v>0.7599</v>
      </c>
      <c r="G20" s="286"/>
      <c r="H20" s="8"/>
      <c r="I20" s="50">
        <v>3.13</v>
      </c>
      <c r="J20" s="395"/>
      <c r="K20" s="383"/>
      <c r="L20" s="7">
        <v>84128.32197125258</v>
      </c>
      <c r="M20" s="38"/>
      <c r="N20" s="8">
        <v>59154.168377823415</v>
      </c>
      <c r="O20" s="8"/>
      <c r="P20" s="8">
        <v>24974.15359342916</v>
      </c>
      <c r="Q20" s="8"/>
      <c r="R20" s="11"/>
      <c r="S20" s="8"/>
      <c r="T20" s="11"/>
      <c r="U20" s="309"/>
      <c r="V20" s="113"/>
      <c r="W20" s="113"/>
      <c r="X20" s="71"/>
      <c r="Y20" s="26"/>
      <c r="Z20" s="28"/>
      <c r="AA20" s="28"/>
      <c r="AB20" s="28"/>
      <c r="AC20" s="25"/>
      <c r="AD20" s="26"/>
      <c r="AE20" s="28"/>
      <c r="AF20" s="28"/>
      <c r="AG20" s="28"/>
      <c r="AH20" s="183"/>
      <c r="AI20" s="38">
        <v>1751</v>
      </c>
      <c r="AJ20" s="38"/>
      <c r="AK20" s="8"/>
      <c r="AL20" s="8"/>
      <c r="AM20" s="9"/>
      <c r="AN20" s="10"/>
      <c r="AO20" s="24"/>
    </row>
    <row r="21" spans="1:41" ht="12.75">
      <c r="A21" s="6">
        <v>37073</v>
      </c>
      <c r="B21" s="286">
        <v>7455.72</v>
      </c>
      <c r="C21" s="8"/>
      <c r="D21" s="41">
        <v>3.354</v>
      </c>
      <c r="E21" s="41"/>
      <c r="F21" s="48">
        <v>0.7599</v>
      </c>
      <c r="G21" s="286"/>
      <c r="H21" s="8"/>
      <c r="I21" s="50">
        <v>3.13</v>
      </c>
      <c r="J21" s="393">
        <v>2456</v>
      </c>
      <c r="K21" s="381">
        <v>101993</v>
      </c>
      <c r="L21" s="7">
        <v>67447.70102669406</v>
      </c>
      <c r="M21" s="38"/>
      <c r="N21" s="8">
        <v>43682.989733059556</v>
      </c>
      <c r="O21" s="8"/>
      <c r="P21" s="8">
        <v>23764.7112936345</v>
      </c>
      <c r="Q21" s="8"/>
      <c r="R21" s="11"/>
      <c r="S21" s="8"/>
      <c r="T21" s="11"/>
      <c r="U21" s="309"/>
      <c r="V21" s="113"/>
      <c r="W21" s="113"/>
      <c r="X21" s="71"/>
      <c r="Y21" s="26"/>
      <c r="Z21" s="28"/>
      <c r="AA21" s="28"/>
      <c r="AB21" s="28"/>
      <c r="AC21" s="25"/>
      <c r="AD21" s="26"/>
      <c r="AE21" s="28"/>
      <c r="AF21" s="28"/>
      <c r="AG21" s="28"/>
      <c r="AH21" s="183"/>
      <c r="AI21" s="38">
        <v>1274</v>
      </c>
      <c r="AJ21" s="38"/>
      <c r="AK21" s="8"/>
      <c r="AL21" s="8"/>
      <c r="AM21" s="9"/>
      <c r="AN21" s="10"/>
      <c r="AO21" s="24"/>
    </row>
    <row r="22" spans="1:41" ht="12.75">
      <c r="A22" s="6">
        <v>37104</v>
      </c>
      <c r="B22" s="286">
        <v>7313.657</v>
      </c>
      <c r="C22" s="8"/>
      <c r="D22" s="41">
        <v>3.354</v>
      </c>
      <c r="E22" s="41"/>
      <c r="F22" s="48">
        <v>0.7599</v>
      </c>
      <c r="G22" s="286"/>
      <c r="H22" s="8"/>
      <c r="I22" s="50">
        <v>3.13</v>
      </c>
      <c r="J22" s="394"/>
      <c r="K22" s="382"/>
      <c r="L22" s="7">
        <v>39995.86694045174</v>
      </c>
      <c r="M22" s="38"/>
      <c r="N22" s="8">
        <v>24478.324435318274</v>
      </c>
      <c r="O22" s="8"/>
      <c r="P22" s="8">
        <v>15517.542505133471</v>
      </c>
      <c r="Q22" s="8"/>
      <c r="R22" s="11"/>
      <c r="S22" s="8"/>
      <c r="T22" s="11"/>
      <c r="U22" s="309"/>
      <c r="V22" s="113"/>
      <c r="W22" s="113"/>
      <c r="X22" s="71"/>
      <c r="Y22" s="26"/>
      <c r="Z22" s="28"/>
      <c r="AA22" s="28"/>
      <c r="AB22" s="28"/>
      <c r="AC22" s="25"/>
      <c r="AD22" s="26"/>
      <c r="AE22" s="28"/>
      <c r="AF22" s="28"/>
      <c r="AG22" s="28"/>
      <c r="AH22" s="183"/>
      <c r="AI22" s="38">
        <v>908</v>
      </c>
      <c r="AJ22" s="38"/>
      <c r="AK22" s="8"/>
      <c r="AL22" s="8"/>
      <c r="AM22" s="9"/>
      <c r="AN22" s="10"/>
      <c r="AO22" s="24"/>
    </row>
    <row r="23" spans="1:41" ht="12.75">
      <c r="A23" s="6">
        <v>37135</v>
      </c>
      <c r="B23" s="286">
        <v>6380.419</v>
      </c>
      <c r="C23" s="8"/>
      <c r="D23" s="41">
        <v>3.354</v>
      </c>
      <c r="E23" s="41"/>
      <c r="F23" s="48">
        <v>0.7599</v>
      </c>
      <c r="G23" s="286"/>
      <c r="H23" s="8"/>
      <c r="I23" s="50">
        <v>3.13</v>
      </c>
      <c r="J23" s="394"/>
      <c r="K23" s="382"/>
      <c r="L23" s="7">
        <v>171982.89609856263</v>
      </c>
      <c r="M23" s="38"/>
      <c r="N23" s="8">
        <v>98399.704312115</v>
      </c>
      <c r="O23" s="8"/>
      <c r="P23" s="8">
        <v>38762.98644763861</v>
      </c>
      <c r="Q23" s="8"/>
      <c r="R23" s="11">
        <v>34820.205338809035</v>
      </c>
      <c r="S23" s="8"/>
      <c r="T23" s="11"/>
      <c r="U23" s="309"/>
      <c r="V23" s="113"/>
      <c r="W23" s="113"/>
      <c r="X23" s="71"/>
      <c r="Y23" s="26"/>
      <c r="Z23" s="28"/>
      <c r="AA23" s="28"/>
      <c r="AB23" s="28"/>
      <c r="AC23" s="25"/>
      <c r="AD23" s="26"/>
      <c r="AE23" s="28"/>
      <c r="AF23" s="28"/>
      <c r="AG23" s="28"/>
      <c r="AH23" s="183"/>
      <c r="AI23" s="38">
        <v>2828</v>
      </c>
      <c r="AJ23" s="38"/>
      <c r="AK23" s="8"/>
      <c r="AL23" s="8"/>
      <c r="AM23" s="9"/>
      <c r="AN23" s="10"/>
      <c r="AO23" s="24"/>
    </row>
    <row r="24" spans="1:41" ht="12.75">
      <c r="A24" s="6">
        <v>37165</v>
      </c>
      <c r="B24" s="286">
        <v>7241.814</v>
      </c>
      <c r="C24" s="8"/>
      <c r="D24" s="41">
        <v>3.354</v>
      </c>
      <c r="E24" s="41"/>
      <c r="F24" s="48">
        <v>0.7599</v>
      </c>
      <c r="G24" s="286"/>
      <c r="H24" s="8"/>
      <c r="I24" s="50">
        <v>3.13</v>
      </c>
      <c r="J24" s="394"/>
      <c r="K24" s="382"/>
      <c r="L24" s="7">
        <v>169486.59383983572</v>
      </c>
      <c r="M24" s="38"/>
      <c r="N24" s="8">
        <v>78200.60780287474</v>
      </c>
      <c r="O24" s="8"/>
      <c r="P24" s="8">
        <v>31655.59589322382</v>
      </c>
      <c r="Q24" s="8"/>
      <c r="R24" s="11">
        <v>59630.39014373716</v>
      </c>
      <c r="S24" s="8"/>
      <c r="T24" s="11"/>
      <c r="U24" s="309"/>
      <c r="V24" s="113"/>
      <c r="W24" s="113"/>
      <c r="X24" s="71"/>
      <c r="Y24" s="26"/>
      <c r="Z24" s="28"/>
      <c r="AA24" s="28"/>
      <c r="AB24" s="28"/>
      <c r="AC24" s="25"/>
      <c r="AD24" s="26"/>
      <c r="AE24" s="28"/>
      <c r="AF24" s="28"/>
      <c r="AG24" s="28"/>
      <c r="AH24" s="183"/>
      <c r="AI24" s="38">
        <v>2314</v>
      </c>
      <c r="AJ24" s="38"/>
      <c r="AK24" s="8"/>
      <c r="AL24" s="8"/>
      <c r="AM24" s="9"/>
      <c r="AN24" s="10"/>
      <c r="AO24" s="24"/>
    </row>
    <row r="25" spans="1:41" ht="12.75">
      <c r="A25" s="6">
        <v>37196</v>
      </c>
      <c r="B25" s="286">
        <v>6840.803</v>
      </c>
      <c r="C25" s="8"/>
      <c r="D25" s="41">
        <v>3.354</v>
      </c>
      <c r="E25" s="41"/>
      <c r="F25" s="48">
        <v>0.7599</v>
      </c>
      <c r="G25" s="286"/>
      <c r="H25" s="8"/>
      <c r="I25" s="50">
        <v>3.13</v>
      </c>
      <c r="J25" s="394"/>
      <c r="K25" s="382"/>
      <c r="L25" s="7">
        <v>124714.78275154004</v>
      </c>
      <c r="M25" s="38"/>
      <c r="N25" s="8">
        <v>49392</v>
      </c>
      <c r="O25" s="8"/>
      <c r="P25" s="8">
        <v>26083.850513347024</v>
      </c>
      <c r="Q25" s="8"/>
      <c r="R25" s="11">
        <v>49238.93223819302</v>
      </c>
      <c r="S25" s="8"/>
      <c r="T25" s="11"/>
      <c r="U25" s="309"/>
      <c r="V25" s="113"/>
      <c r="W25" s="113"/>
      <c r="X25" s="71"/>
      <c r="Y25" s="26"/>
      <c r="Z25" s="28"/>
      <c r="AA25" s="28"/>
      <c r="AB25" s="28"/>
      <c r="AC25" s="25"/>
      <c r="AD25" s="26"/>
      <c r="AE25" s="28"/>
      <c r="AF25" s="28"/>
      <c r="AG25" s="28"/>
      <c r="AH25" s="183"/>
      <c r="AI25" s="38">
        <v>1089</v>
      </c>
      <c r="AJ25" s="38"/>
      <c r="AK25" s="8"/>
      <c r="AL25" s="8"/>
      <c r="AM25" s="9"/>
      <c r="AN25" s="10"/>
      <c r="AO25" s="24"/>
    </row>
    <row r="26" spans="1:41" ht="12.75">
      <c r="A26" s="6">
        <v>37226</v>
      </c>
      <c r="B26" s="286">
        <v>7074.107</v>
      </c>
      <c r="C26" s="8"/>
      <c r="D26" s="41">
        <v>3.354</v>
      </c>
      <c r="E26" s="41"/>
      <c r="F26" s="48">
        <v>0.7599</v>
      </c>
      <c r="G26" s="286"/>
      <c r="H26" s="8"/>
      <c r="I26" s="50">
        <v>3.13</v>
      </c>
      <c r="J26" s="395"/>
      <c r="K26" s="383"/>
      <c r="L26" s="7">
        <v>139236.84271047227</v>
      </c>
      <c r="M26" s="38"/>
      <c r="N26" s="8">
        <v>47599.54004106776</v>
      </c>
      <c r="O26" s="8"/>
      <c r="P26" s="8">
        <v>39780.54702258727</v>
      </c>
      <c r="Q26" s="8"/>
      <c r="R26" s="11">
        <v>51856.75564681725</v>
      </c>
      <c r="S26" s="8"/>
      <c r="T26" s="11"/>
      <c r="U26" s="309"/>
      <c r="V26" s="113"/>
      <c r="W26" s="113"/>
      <c r="X26" s="71"/>
      <c r="Y26" s="26"/>
      <c r="Z26" s="28"/>
      <c r="AA26" s="28"/>
      <c r="AB26" s="28"/>
      <c r="AC26" s="25"/>
      <c r="AD26" s="26"/>
      <c r="AE26" s="28"/>
      <c r="AF26" s="28"/>
      <c r="AG26" s="28"/>
      <c r="AH26" s="183"/>
      <c r="AI26" s="38">
        <v>717</v>
      </c>
      <c r="AJ26" s="38"/>
      <c r="AK26" s="8"/>
      <c r="AL26" s="8"/>
      <c r="AM26" s="9"/>
      <c r="AN26" s="10"/>
      <c r="AO26" s="24"/>
    </row>
    <row r="27" spans="1:41" ht="12.75">
      <c r="A27" s="6">
        <v>37257</v>
      </c>
      <c r="B27" s="286">
        <v>6169.923</v>
      </c>
      <c r="C27" s="8"/>
      <c r="D27" s="42">
        <v>3.6</v>
      </c>
      <c r="E27" s="42"/>
      <c r="F27" s="48">
        <v>0.7599</v>
      </c>
      <c r="G27" s="286"/>
      <c r="H27" s="8"/>
      <c r="I27" s="51">
        <v>3.45</v>
      </c>
      <c r="J27" s="393">
        <v>1632</v>
      </c>
      <c r="K27" s="381">
        <v>61631</v>
      </c>
      <c r="L27" s="7">
        <v>184053.66406570844</v>
      </c>
      <c r="M27" s="38"/>
      <c r="N27" s="8">
        <v>80849.05133470226</v>
      </c>
      <c r="O27" s="8"/>
      <c r="P27" s="8">
        <v>28679.438193018483</v>
      </c>
      <c r="Q27" s="8"/>
      <c r="R27" s="11">
        <v>74525.17453798768</v>
      </c>
      <c r="S27" s="8"/>
      <c r="T27" s="11"/>
      <c r="U27" s="309"/>
      <c r="V27" s="113"/>
      <c r="W27" s="113"/>
      <c r="X27" s="71"/>
      <c r="Y27" s="26"/>
      <c r="Z27" s="28"/>
      <c r="AA27" s="28"/>
      <c r="AB27" s="28"/>
      <c r="AC27" s="25"/>
      <c r="AD27" s="26"/>
      <c r="AE27" s="28"/>
      <c r="AF27" s="28"/>
      <c r="AG27" s="28"/>
      <c r="AH27" s="183"/>
      <c r="AI27" s="38">
        <v>1303</v>
      </c>
      <c r="AJ27" s="11"/>
      <c r="AK27" s="12">
        <v>750</v>
      </c>
      <c r="AL27" s="12"/>
      <c r="AM27" s="9"/>
      <c r="AN27" s="10"/>
      <c r="AO27" s="24"/>
    </row>
    <row r="28" spans="1:41" ht="12.75">
      <c r="A28" s="6">
        <v>37288</v>
      </c>
      <c r="B28" s="286">
        <v>5813.012</v>
      </c>
      <c r="C28" s="8"/>
      <c r="D28" s="41">
        <v>3.6</v>
      </c>
      <c r="E28" s="41"/>
      <c r="F28" s="48">
        <v>0.7599</v>
      </c>
      <c r="G28" s="286"/>
      <c r="H28" s="8"/>
      <c r="I28" s="50">
        <v>3.45</v>
      </c>
      <c r="J28" s="394"/>
      <c r="K28" s="382"/>
      <c r="L28" s="7">
        <v>125021.04312114988</v>
      </c>
      <c r="M28" s="38"/>
      <c r="N28" s="8">
        <v>69773.93018480492</v>
      </c>
      <c r="O28" s="8"/>
      <c r="P28" s="8">
        <v>31681.774127310062</v>
      </c>
      <c r="Q28" s="8"/>
      <c r="R28" s="11">
        <v>23565.338809034907</v>
      </c>
      <c r="S28" s="8"/>
      <c r="T28" s="11"/>
      <c r="U28" s="309"/>
      <c r="V28" s="113"/>
      <c r="W28" s="113"/>
      <c r="X28" s="71"/>
      <c r="Y28" s="26"/>
      <c r="Z28" s="28"/>
      <c r="AA28" s="28"/>
      <c r="AB28" s="28"/>
      <c r="AC28" s="25"/>
      <c r="AD28" s="26"/>
      <c r="AE28" s="28"/>
      <c r="AF28" s="28"/>
      <c r="AG28" s="28"/>
      <c r="AH28" s="183"/>
      <c r="AI28" s="38">
        <v>1011</v>
      </c>
      <c r="AJ28" s="11"/>
      <c r="AK28" s="12">
        <v>1009</v>
      </c>
      <c r="AL28" s="12"/>
      <c r="AM28" s="9"/>
      <c r="AN28" s="10"/>
      <c r="AO28" s="24"/>
    </row>
    <row r="29" spans="1:41" ht="12.75">
      <c r="A29" s="6">
        <v>37316</v>
      </c>
      <c r="B29" s="286">
        <v>6499.68</v>
      </c>
      <c r="C29" s="8"/>
      <c r="D29" s="41">
        <v>3.6</v>
      </c>
      <c r="E29" s="41"/>
      <c r="F29" s="48">
        <v>0.7599</v>
      </c>
      <c r="G29" s="286"/>
      <c r="H29" s="8"/>
      <c r="I29" s="50">
        <v>3.45</v>
      </c>
      <c r="J29" s="394"/>
      <c r="K29" s="382"/>
      <c r="L29" s="7">
        <v>117345.88583162217</v>
      </c>
      <c r="M29" s="38"/>
      <c r="N29" s="8">
        <v>60934.66940451745</v>
      </c>
      <c r="O29" s="8"/>
      <c r="P29" s="8">
        <v>34205.05626283368</v>
      </c>
      <c r="Q29" s="8"/>
      <c r="R29" s="11">
        <v>22206.160164271045</v>
      </c>
      <c r="S29" s="8"/>
      <c r="T29" s="11"/>
      <c r="U29" s="309"/>
      <c r="V29" s="113"/>
      <c r="W29" s="113"/>
      <c r="X29" s="71"/>
      <c r="Y29" s="26"/>
      <c r="Z29" s="28"/>
      <c r="AA29" s="28"/>
      <c r="AB29" s="28"/>
      <c r="AC29" s="25"/>
      <c r="AD29" s="26"/>
      <c r="AE29" s="28"/>
      <c r="AF29" s="28"/>
      <c r="AG29" s="28"/>
      <c r="AH29" s="183"/>
      <c r="AI29" s="38">
        <v>1006</v>
      </c>
      <c r="AJ29" s="11"/>
      <c r="AK29" s="12">
        <v>883</v>
      </c>
      <c r="AL29" s="12"/>
      <c r="AM29" s="9"/>
      <c r="AN29" s="10"/>
      <c r="AO29" s="24"/>
    </row>
    <row r="30" spans="1:41" ht="12.75">
      <c r="A30" s="6">
        <v>37347</v>
      </c>
      <c r="B30" s="286">
        <v>7039.38</v>
      </c>
      <c r="C30" s="8"/>
      <c r="D30" s="41">
        <v>3.6</v>
      </c>
      <c r="E30" s="41"/>
      <c r="F30" s="48">
        <v>0.7599</v>
      </c>
      <c r="G30" s="286"/>
      <c r="H30" s="8"/>
      <c r="I30" s="50">
        <v>3.45</v>
      </c>
      <c r="J30" s="394"/>
      <c r="K30" s="382"/>
      <c r="L30" s="7">
        <v>98858.78275154004</v>
      </c>
      <c r="M30" s="38"/>
      <c r="N30" s="8">
        <v>52149.91375770021</v>
      </c>
      <c r="O30" s="8"/>
      <c r="P30" s="8">
        <v>29282.01067761807</v>
      </c>
      <c r="Q30" s="8"/>
      <c r="R30" s="11">
        <v>17426.858316221766</v>
      </c>
      <c r="S30" s="8"/>
      <c r="T30" s="11"/>
      <c r="U30" s="309"/>
      <c r="V30" s="113"/>
      <c r="W30" s="113"/>
      <c r="X30" s="111"/>
      <c r="Y30" s="26"/>
      <c r="Z30" s="28"/>
      <c r="AA30" s="28"/>
      <c r="AB30" s="28"/>
      <c r="AC30" s="27"/>
      <c r="AD30" s="26"/>
      <c r="AE30" s="28"/>
      <c r="AF30" s="28"/>
      <c r="AG30" s="28"/>
      <c r="AH30" s="183"/>
      <c r="AI30" s="38">
        <v>945</v>
      </c>
      <c r="AJ30" s="11"/>
      <c r="AK30" s="12">
        <v>903</v>
      </c>
      <c r="AL30" s="12"/>
      <c r="AM30" s="9"/>
      <c r="AN30" s="10"/>
      <c r="AO30" s="24"/>
    </row>
    <row r="31" spans="1:41" ht="12.75">
      <c r="A31" s="6">
        <v>37377</v>
      </c>
      <c r="B31" s="286">
        <v>7134.858</v>
      </c>
      <c r="C31" s="8"/>
      <c r="D31" s="41">
        <v>3.6</v>
      </c>
      <c r="E31" s="41"/>
      <c r="F31" s="48">
        <v>0.7599</v>
      </c>
      <c r="G31" s="286"/>
      <c r="H31" s="8"/>
      <c r="I31" s="50">
        <v>3.45</v>
      </c>
      <c r="J31" s="394"/>
      <c r="K31" s="382"/>
      <c r="L31" s="7">
        <v>83470.82381930186</v>
      </c>
      <c r="M31" s="38"/>
      <c r="N31" s="8">
        <v>43226.48049281315</v>
      </c>
      <c r="O31" s="8"/>
      <c r="P31" s="8">
        <v>26154.81560574949</v>
      </c>
      <c r="Q31" s="8"/>
      <c r="R31" s="11">
        <v>14089.52772073922</v>
      </c>
      <c r="S31" s="8"/>
      <c r="T31" s="11"/>
      <c r="U31" s="309"/>
      <c r="V31" s="113"/>
      <c r="W31" s="113"/>
      <c r="X31" s="71"/>
      <c r="Y31" s="26"/>
      <c r="Z31" s="28"/>
      <c r="AA31" s="28"/>
      <c r="AB31" s="28"/>
      <c r="AC31" s="25"/>
      <c r="AD31" s="26"/>
      <c r="AE31" s="28"/>
      <c r="AF31" s="28"/>
      <c r="AG31" s="28"/>
      <c r="AH31" s="183"/>
      <c r="AI31" s="38">
        <v>955</v>
      </c>
      <c r="AJ31" s="11"/>
      <c r="AK31" s="12">
        <v>724</v>
      </c>
      <c r="AL31" s="12"/>
      <c r="AM31" s="9"/>
      <c r="AN31" s="10"/>
      <c r="AO31" s="24"/>
    </row>
    <row r="32" spans="1:41" ht="12.75">
      <c r="A32" s="6">
        <v>37408</v>
      </c>
      <c r="B32" s="286">
        <v>6610.725</v>
      </c>
      <c r="C32" s="8"/>
      <c r="D32" s="41">
        <v>3.6</v>
      </c>
      <c r="E32" s="41"/>
      <c r="F32" s="48">
        <v>0.7599</v>
      </c>
      <c r="G32" s="286"/>
      <c r="H32" s="8"/>
      <c r="I32" s="50">
        <v>3.45</v>
      </c>
      <c r="J32" s="395"/>
      <c r="K32" s="383"/>
      <c r="L32" s="7">
        <v>91873.07104722793</v>
      </c>
      <c r="M32" s="38"/>
      <c r="N32" s="8">
        <v>47169.47843942505</v>
      </c>
      <c r="O32" s="8"/>
      <c r="P32" s="8">
        <v>30291.765092402464</v>
      </c>
      <c r="Q32" s="8"/>
      <c r="R32" s="11">
        <v>14411.82751540041</v>
      </c>
      <c r="S32" s="8"/>
      <c r="T32" s="11"/>
      <c r="U32" s="309"/>
      <c r="V32" s="113"/>
      <c r="W32" s="113"/>
      <c r="X32" s="71"/>
      <c r="Y32" s="26"/>
      <c r="Z32" s="28"/>
      <c r="AA32" s="28"/>
      <c r="AB32" s="28"/>
      <c r="AC32" s="25"/>
      <c r="AD32" s="26"/>
      <c r="AE32" s="28"/>
      <c r="AF32" s="28"/>
      <c r="AG32" s="28"/>
      <c r="AH32" s="183"/>
      <c r="AI32" s="38">
        <v>2335</v>
      </c>
      <c r="AJ32" s="11"/>
      <c r="AK32" s="12">
        <v>1741</v>
      </c>
      <c r="AL32" s="12"/>
      <c r="AM32" s="9"/>
      <c r="AN32" s="10"/>
      <c r="AO32" s="24"/>
    </row>
    <row r="33" spans="1:41" ht="12.75">
      <c r="A33" s="6">
        <v>37438</v>
      </c>
      <c r="B33" s="286">
        <v>7601.536</v>
      </c>
      <c r="C33" s="8"/>
      <c r="D33" s="41">
        <v>3.6</v>
      </c>
      <c r="E33" s="41"/>
      <c r="F33" s="48">
        <v>0.7599</v>
      </c>
      <c r="G33" s="286"/>
      <c r="H33" s="8"/>
      <c r="I33" s="50">
        <v>3.45</v>
      </c>
      <c r="J33" s="393">
        <v>2546</v>
      </c>
      <c r="K33" s="381">
        <v>111337</v>
      </c>
      <c r="L33" s="7">
        <v>86185.47515400412</v>
      </c>
      <c r="M33" s="38"/>
      <c r="N33" s="8">
        <v>38559.73716632444</v>
      </c>
      <c r="O33" s="8"/>
      <c r="P33" s="8">
        <v>28550.912525667354</v>
      </c>
      <c r="Q33" s="8"/>
      <c r="R33" s="11">
        <v>19074.82546201232</v>
      </c>
      <c r="S33" s="8"/>
      <c r="T33" s="11"/>
      <c r="U33" s="309"/>
      <c r="V33" s="113"/>
      <c r="W33" s="113"/>
      <c r="X33" s="71"/>
      <c r="Y33" s="26"/>
      <c r="Z33" s="28"/>
      <c r="AA33" s="28"/>
      <c r="AB33" s="28"/>
      <c r="AC33" s="25"/>
      <c r="AD33" s="26"/>
      <c r="AE33" s="28"/>
      <c r="AF33" s="28"/>
      <c r="AG33" s="28"/>
      <c r="AH33" s="183"/>
      <c r="AI33" s="38">
        <v>2878</v>
      </c>
      <c r="AJ33" s="11"/>
      <c r="AK33" s="12">
        <v>1805</v>
      </c>
      <c r="AL33" s="12"/>
      <c r="AM33" s="9"/>
      <c r="AN33" s="10"/>
      <c r="AO33" s="24"/>
    </row>
    <row r="34" spans="1:41" ht="12.75">
      <c r="A34" s="6">
        <v>37469</v>
      </c>
      <c r="B34" s="286">
        <v>6681.617</v>
      </c>
      <c r="C34" s="8"/>
      <c r="D34" s="41">
        <v>3.6</v>
      </c>
      <c r="E34" s="41"/>
      <c r="F34" s="48">
        <v>0.7599</v>
      </c>
      <c r="G34" s="286"/>
      <c r="H34" s="8"/>
      <c r="I34" s="50">
        <v>3.45</v>
      </c>
      <c r="J34" s="394"/>
      <c r="K34" s="382"/>
      <c r="L34" s="7">
        <v>57362.24722792608</v>
      </c>
      <c r="M34" s="38"/>
      <c r="N34" s="8">
        <v>26378.41478439425</v>
      </c>
      <c r="O34" s="8"/>
      <c r="P34" s="8">
        <v>15687.89815195072</v>
      </c>
      <c r="Q34" s="8"/>
      <c r="R34" s="11">
        <v>15295.934291581108</v>
      </c>
      <c r="S34" s="8"/>
      <c r="T34" s="11"/>
      <c r="U34" s="309"/>
      <c r="V34" s="113"/>
      <c r="W34" s="113"/>
      <c r="X34" s="71"/>
      <c r="Y34" s="26"/>
      <c r="Z34" s="28"/>
      <c r="AA34" s="28"/>
      <c r="AB34" s="28"/>
      <c r="AC34" s="25"/>
      <c r="AD34" s="26"/>
      <c r="AE34" s="28"/>
      <c r="AF34" s="28"/>
      <c r="AG34" s="28"/>
      <c r="AH34" s="183"/>
      <c r="AI34" s="38">
        <v>844</v>
      </c>
      <c r="AJ34" s="11"/>
      <c r="AK34" s="12">
        <v>893</v>
      </c>
      <c r="AL34" s="12"/>
      <c r="AM34" s="9"/>
      <c r="AN34" s="10"/>
      <c r="AO34" s="24"/>
    </row>
    <row r="35" spans="1:41" ht="12.75">
      <c r="A35" s="6">
        <v>37500</v>
      </c>
      <c r="B35" s="286">
        <v>6547.368</v>
      </c>
      <c r="C35" s="8"/>
      <c r="D35" s="41">
        <v>3.6</v>
      </c>
      <c r="E35" s="41"/>
      <c r="F35" s="48">
        <v>0.7599</v>
      </c>
      <c r="G35" s="286"/>
      <c r="H35" s="8"/>
      <c r="I35" s="50">
        <v>3.45</v>
      </c>
      <c r="J35" s="394"/>
      <c r="K35" s="382"/>
      <c r="L35" s="7">
        <v>155365.04640657082</v>
      </c>
      <c r="M35" s="38"/>
      <c r="N35" s="8">
        <v>100056.70636550308</v>
      </c>
      <c r="O35" s="8"/>
      <c r="P35" s="8">
        <v>34458.40164271047</v>
      </c>
      <c r="Q35" s="8"/>
      <c r="R35" s="11">
        <v>20849.938398357288</v>
      </c>
      <c r="S35" s="8"/>
      <c r="T35" s="11"/>
      <c r="U35" s="309"/>
      <c r="V35" s="113"/>
      <c r="W35" s="113"/>
      <c r="X35" s="71"/>
      <c r="Y35" s="26"/>
      <c r="Z35" s="28"/>
      <c r="AA35" s="28"/>
      <c r="AB35" s="28"/>
      <c r="AC35" s="25"/>
      <c r="AD35" s="26"/>
      <c r="AE35" s="28"/>
      <c r="AF35" s="28"/>
      <c r="AG35" s="28"/>
      <c r="AH35" s="183"/>
      <c r="AI35" s="38">
        <v>1480</v>
      </c>
      <c r="AJ35" s="11"/>
      <c r="AK35" s="12">
        <v>987</v>
      </c>
      <c r="AL35" s="12"/>
      <c r="AM35" s="9"/>
      <c r="AN35" s="10"/>
      <c r="AO35" s="24"/>
    </row>
    <row r="36" spans="1:41" ht="12.75">
      <c r="A36" s="6">
        <v>37530</v>
      </c>
      <c r="B36" s="286">
        <v>6965.058</v>
      </c>
      <c r="C36" s="8"/>
      <c r="D36" s="41">
        <v>3.6</v>
      </c>
      <c r="E36" s="41"/>
      <c r="F36" s="48">
        <v>0.7599</v>
      </c>
      <c r="G36" s="286"/>
      <c r="H36" s="8"/>
      <c r="I36" s="50">
        <v>3.45</v>
      </c>
      <c r="J36" s="394"/>
      <c r="K36" s="382"/>
      <c r="L36" s="7">
        <v>152217.40944558522</v>
      </c>
      <c r="M36" s="38"/>
      <c r="N36" s="8">
        <v>96813.30595482545</v>
      </c>
      <c r="O36" s="8"/>
      <c r="P36" s="8">
        <v>32937.73798767968</v>
      </c>
      <c r="Q36" s="8"/>
      <c r="R36" s="11">
        <v>22466.36550308008</v>
      </c>
      <c r="S36" s="8"/>
      <c r="T36" s="11"/>
      <c r="U36" s="309"/>
      <c r="V36" s="113"/>
      <c r="W36" s="113"/>
      <c r="X36" s="71"/>
      <c r="Y36" s="26"/>
      <c r="Z36" s="28"/>
      <c r="AA36" s="28"/>
      <c r="AB36" s="28"/>
      <c r="AC36" s="25"/>
      <c r="AD36" s="26"/>
      <c r="AE36" s="28"/>
      <c r="AF36" s="28"/>
      <c r="AG36" s="28"/>
      <c r="AH36" s="183"/>
      <c r="AI36" s="38">
        <v>1556</v>
      </c>
      <c r="AJ36" s="11"/>
      <c r="AK36" s="12">
        <v>1049</v>
      </c>
      <c r="AL36" s="12"/>
      <c r="AM36" s="9"/>
      <c r="AN36" s="10"/>
      <c r="AO36" s="24"/>
    </row>
    <row r="37" spans="1:41" ht="12.75">
      <c r="A37" s="6">
        <v>37561</v>
      </c>
      <c r="B37" s="286">
        <v>6276.394</v>
      </c>
      <c r="C37" s="8"/>
      <c r="D37" s="41">
        <v>3.6</v>
      </c>
      <c r="E37" s="41"/>
      <c r="F37" s="48">
        <v>0.7599</v>
      </c>
      <c r="G37" s="286"/>
      <c r="H37" s="8"/>
      <c r="I37" s="50">
        <v>3.45</v>
      </c>
      <c r="J37" s="394"/>
      <c r="K37" s="382"/>
      <c r="L37" s="7">
        <v>119626.2045174538</v>
      </c>
      <c r="M37" s="38"/>
      <c r="N37" s="8">
        <v>73724.28747433265</v>
      </c>
      <c r="O37" s="8"/>
      <c r="P37" s="8">
        <v>26428.89856262834</v>
      </c>
      <c r="Q37" s="8"/>
      <c r="R37" s="11">
        <v>19473.01848049281</v>
      </c>
      <c r="S37" s="8"/>
      <c r="T37" s="11"/>
      <c r="U37" s="309"/>
      <c r="V37" s="113"/>
      <c r="W37" s="113"/>
      <c r="X37" s="71"/>
      <c r="Y37" s="26"/>
      <c r="Z37" s="28"/>
      <c r="AA37" s="28"/>
      <c r="AB37" s="28"/>
      <c r="AC37" s="25"/>
      <c r="AD37" s="26"/>
      <c r="AE37" s="28"/>
      <c r="AF37" s="28"/>
      <c r="AG37" s="28"/>
      <c r="AH37" s="183"/>
      <c r="AI37" s="38">
        <v>1257</v>
      </c>
      <c r="AJ37" s="11"/>
      <c r="AK37" s="12">
        <v>993</v>
      </c>
      <c r="AL37" s="12"/>
      <c r="AM37" s="9"/>
      <c r="AN37" s="10"/>
      <c r="AO37" s="24"/>
    </row>
    <row r="38" spans="1:41" ht="12.75">
      <c r="A38" s="6">
        <v>37591</v>
      </c>
      <c r="B38" s="286">
        <v>7189.801</v>
      </c>
      <c r="C38" s="8"/>
      <c r="D38" s="41">
        <v>3.6</v>
      </c>
      <c r="E38" s="41"/>
      <c r="F38" s="48">
        <v>0.7599</v>
      </c>
      <c r="G38" s="286"/>
      <c r="H38" s="8"/>
      <c r="I38" s="50">
        <v>3.45</v>
      </c>
      <c r="J38" s="395"/>
      <c r="K38" s="383"/>
      <c r="L38" s="7">
        <v>115735.28049281315</v>
      </c>
      <c r="M38" s="38"/>
      <c r="N38" s="8">
        <v>69770.48049281315</v>
      </c>
      <c r="O38" s="8"/>
      <c r="P38" s="8">
        <v>26983.6090349076</v>
      </c>
      <c r="Q38" s="8"/>
      <c r="R38" s="11">
        <v>18981.190965092403</v>
      </c>
      <c r="S38" s="8"/>
      <c r="T38" s="11"/>
      <c r="U38" s="309"/>
      <c r="V38" s="113"/>
      <c r="W38" s="113"/>
      <c r="X38" s="71"/>
      <c r="Y38" s="26"/>
      <c r="Z38" s="28"/>
      <c r="AA38" s="28"/>
      <c r="AB38" s="28"/>
      <c r="AC38" s="25"/>
      <c r="AD38" s="26"/>
      <c r="AE38" s="28"/>
      <c r="AF38" s="28"/>
      <c r="AG38" s="28"/>
      <c r="AH38" s="183"/>
      <c r="AI38" s="38">
        <v>1017</v>
      </c>
      <c r="AJ38" s="11"/>
      <c r="AK38" s="12">
        <v>1013</v>
      </c>
      <c r="AL38" s="12"/>
      <c r="AM38" s="9"/>
      <c r="AN38" s="10"/>
      <c r="AO38" s="24"/>
    </row>
    <row r="39" spans="1:41" ht="12.75">
      <c r="A39" s="6">
        <v>37622</v>
      </c>
      <c r="B39" s="286">
        <v>5555.567</v>
      </c>
      <c r="C39" s="8"/>
      <c r="D39" s="41">
        <v>3.9</v>
      </c>
      <c r="E39" s="41"/>
      <c r="F39" s="48">
        <v>0.7599</v>
      </c>
      <c r="G39" s="286"/>
      <c r="H39" s="8"/>
      <c r="I39" s="50">
        <v>4</v>
      </c>
      <c r="J39" s="393">
        <v>2841</v>
      </c>
      <c r="K39" s="381">
        <v>92018</v>
      </c>
      <c r="L39" s="7">
        <v>248388.67843942504</v>
      </c>
      <c r="M39" s="38"/>
      <c r="N39" s="8">
        <v>169589.15811088297</v>
      </c>
      <c r="O39" s="8"/>
      <c r="P39" s="8">
        <v>40915.002874743324</v>
      </c>
      <c r="Q39" s="8"/>
      <c r="R39" s="11">
        <v>37884.51745379876</v>
      </c>
      <c r="S39" s="8"/>
      <c r="T39" s="11"/>
      <c r="U39" s="309"/>
      <c r="V39" s="113"/>
      <c r="W39" s="113"/>
      <c r="X39" s="71"/>
      <c r="Y39" s="26"/>
      <c r="Z39" s="28"/>
      <c r="AA39" s="28"/>
      <c r="AB39" s="28"/>
      <c r="AC39" s="25"/>
      <c r="AD39" s="26"/>
      <c r="AE39" s="28"/>
      <c r="AF39" s="28"/>
      <c r="AG39" s="28"/>
      <c r="AH39" s="183"/>
      <c r="AI39" s="38">
        <v>1677</v>
      </c>
      <c r="AJ39" s="11"/>
      <c r="AK39" s="12">
        <v>1207</v>
      </c>
      <c r="AL39" s="12"/>
      <c r="AM39" s="9"/>
      <c r="AN39" s="10"/>
      <c r="AO39" s="24"/>
    </row>
    <row r="40" spans="1:41" ht="12.75">
      <c r="A40" s="6">
        <v>37653</v>
      </c>
      <c r="B40" s="286">
        <v>5166.07</v>
      </c>
      <c r="C40" s="8"/>
      <c r="D40" s="41">
        <v>3.9</v>
      </c>
      <c r="E40" s="41"/>
      <c r="F40" s="48">
        <v>0.7599</v>
      </c>
      <c r="G40" s="286"/>
      <c r="H40" s="8"/>
      <c r="I40" s="50">
        <v>4</v>
      </c>
      <c r="J40" s="394"/>
      <c r="K40" s="382"/>
      <c r="L40" s="7">
        <v>166388.61273100617</v>
      </c>
      <c r="M40" s="38"/>
      <c r="N40" s="8">
        <v>116258.98973305956</v>
      </c>
      <c r="O40" s="8"/>
      <c r="P40" s="8">
        <v>28815.454620123204</v>
      </c>
      <c r="Q40" s="8"/>
      <c r="R40" s="11">
        <v>21314.168377823407</v>
      </c>
      <c r="S40" s="8"/>
      <c r="T40" s="11"/>
      <c r="U40" s="309"/>
      <c r="V40" s="113"/>
      <c r="W40" s="113"/>
      <c r="X40" s="71"/>
      <c r="Y40" s="26"/>
      <c r="Z40" s="28"/>
      <c r="AA40" s="28"/>
      <c r="AB40" s="28"/>
      <c r="AC40" s="25"/>
      <c r="AD40" s="26"/>
      <c r="AE40" s="28"/>
      <c r="AF40" s="28"/>
      <c r="AG40" s="28"/>
      <c r="AH40" s="183"/>
      <c r="AI40" s="38">
        <v>1806</v>
      </c>
      <c r="AJ40" s="11"/>
      <c r="AK40" s="12">
        <v>1277</v>
      </c>
      <c r="AL40" s="12"/>
      <c r="AM40" s="9"/>
      <c r="AN40" s="10"/>
      <c r="AO40" s="24"/>
    </row>
    <row r="41" spans="1:41" ht="12.75">
      <c r="A41" s="6">
        <v>37681</v>
      </c>
      <c r="B41" s="286">
        <v>5941.017</v>
      </c>
      <c r="C41" s="8"/>
      <c r="D41" s="41">
        <v>3.9</v>
      </c>
      <c r="E41" s="41"/>
      <c r="F41" s="48">
        <v>0.7599</v>
      </c>
      <c r="G41" s="286"/>
      <c r="H41" s="8"/>
      <c r="I41" s="50">
        <v>4</v>
      </c>
      <c r="J41" s="394"/>
      <c r="K41" s="382"/>
      <c r="L41" s="7">
        <v>141175.94414784395</v>
      </c>
      <c r="M41" s="38"/>
      <c r="N41" s="8">
        <v>92839.4907597536</v>
      </c>
      <c r="O41" s="8"/>
      <c r="P41" s="8">
        <v>29083.229568788505</v>
      </c>
      <c r="Q41" s="8"/>
      <c r="R41" s="11">
        <v>19253.223819301846</v>
      </c>
      <c r="S41" s="8"/>
      <c r="T41" s="11"/>
      <c r="U41" s="309"/>
      <c r="V41" s="113"/>
      <c r="W41" s="113"/>
      <c r="X41" s="71"/>
      <c r="Y41" s="26"/>
      <c r="Z41" s="28"/>
      <c r="AA41" s="28"/>
      <c r="AB41" s="28"/>
      <c r="AC41" s="25"/>
      <c r="AD41" s="26"/>
      <c r="AE41" s="28"/>
      <c r="AF41" s="28"/>
      <c r="AG41" s="28"/>
      <c r="AH41" s="183"/>
      <c r="AI41" s="38">
        <v>1481</v>
      </c>
      <c r="AJ41" s="11"/>
      <c r="AK41" s="12">
        <v>1381</v>
      </c>
      <c r="AL41" s="12"/>
      <c r="AM41" s="9"/>
      <c r="AN41" s="10"/>
      <c r="AO41" s="24"/>
    </row>
    <row r="42" spans="1:41" ht="12.75">
      <c r="A42" s="6">
        <v>37712</v>
      </c>
      <c r="B42" s="286">
        <v>6473.724</v>
      </c>
      <c r="C42" s="8"/>
      <c r="D42" s="41">
        <v>3.9</v>
      </c>
      <c r="E42" s="41"/>
      <c r="F42" s="48">
        <v>0.7599</v>
      </c>
      <c r="G42" s="286"/>
      <c r="H42" s="8"/>
      <c r="I42" s="50">
        <v>4</v>
      </c>
      <c r="J42" s="394"/>
      <c r="K42" s="382"/>
      <c r="L42" s="7">
        <v>147501.02340862423</v>
      </c>
      <c r="M42" s="38"/>
      <c r="N42" s="8">
        <v>93311.40862422998</v>
      </c>
      <c r="O42" s="8"/>
      <c r="P42" s="8">
        <v>36289.65585215606</v>
      </c>
      <c r="Q42" s="8"/>
      <c r="R42" s="11">
        <v>17899.95893223819</v>
      </c>
      <c r="S42" s="8"/>
      <c r="T42" s="11"/>
      <c r="U42" s="309"/>
      <c r="V42" s="113"/>
      <c r="W42" s="113"/>
      <c r="X42" s="71"/>
      <c r="Y42" s="26"/>
      <c r="Z42" s="28"/>
      <c r="AA42" s="28"/>
      <c r="AB42" s="28"/>
      <c r="AC42" s="25"/>
      <c r="AD42" s="26"/>
      <c r="AE42" s="28"/>
      <c r="AF42" s="28"/>
      <c r="AG42" s="28"/>
      <c r="AH42" s="183"/>
      <c r="AI42" s="38">
        <v>1096</v>
      </c>
      <c r="AJ42" s="11"/>
      <c r="AK42" s="12">
        <v>1474</v>
      </c>
      <c r="AL42" s="12"/>
      <c r="AM42" s="9">
        <v>0</v>
      </c>
      <c r="AN42" s="10">
        <v>0</v>
      </c>
      <c r="AO42" s="24">
        <v>0</v>
      </c>
    </row>
    <row r="43" spans="1:41" ht="12.75">
      <c r="A43" s="6">
        <v>37742</v>
      </c>
      <c r="B43" s="286">
        <v>6320.533</v>
      </c>
      <c r="C43" s="8"/>
      <c r="D43" s="41">
        <v>3.9</v>
      </c>
      <c r="E43" s="41"/>
      <c r="F43" s="48">
        <v>0.7599</v>
      </c>
      <c r="G43" s="286"/>
      <c r="H43" s="8"/>
      <c r="I43" s="50">
        <v>4</v>
      </c>
      <c r="J43" s="394"/>
      <c r="K43" s="382"/>
      <c r="L43" s="7">
        <v>118106.27679671459</v>
      </c>
      <c r="M43" s="38"/>
      <c r="N43" s="8">
        <v>71218.89117043122</v>
      </c>
      <c r="O43" s="8"/>
      <c r="P43" s="8">
        <v>31117.66078028747</v>
      </c>
      <c r="Q43" s="8"/>
      <c r="R43" s="11">
        <v>15570.924024640657</v>
      </c>
      <c r="S43" s="8"/>
      <c r="T43" s="11"/>
      <c r="U43" s="309"/>
      <c r="V43" s="113"/>
      <c r="W43" s="113"/>
      <c r="X43" s="71"/>
      <c r="Y43" s="26"/>
      <c r="Z43" s="28"/>
      <c r="AA43" s="28"/>
      <c r="AB43" s="28"/>
      <c r="AC43" s="25"/>
      <c r="AD43" s="26"/>
      <c r="AE43" s="28"/>
      <c r="AF43" s="28"/>
      <c r="AG43" s="28"/>
      <c r="AH43" s="183"/>
      <c r="AI43" s="38">
        <v>1334</v>
      </c>
      <c r="AJ43" s="11"/>
      <c r="AK43" s="12">
        <v>1174</v>
      </c>
      <c r="AL43" s="12"/>
      <c r="AM43" s="9">
        <v>4</v>
      </c>
      <c r="AN43" s="10">
        <v>4</v>
      </c>
      <c r="AO43" s="24">
        <v>1360318.7575757576</v>
      </c>
    </row>
    <row r="44" spans="1:41" ht="12.75">
      <c r="A44" s="6">
        <v>37773</v>
      </c>
      <c r="B44" s="286">
        <v>6781.462</v>
      </c>
      <c r="C44" s="8"/>
      <c r="D44" s="41">
        <v>3.9</v>
      </c>
      <c r="E44" s="41"/>
      <c r="F44" s="48">
        <v>0.7599</v>
      </c>
      <c r="G44" s="286"/>
      <c r="H44" s="8"/>
      <c r="I44" s="50">
        <v>4</v>
      </c>
      <c r="J44" s="395"/>
      <c r="K44" s="383"/>
      <c r="L44" s="7">
        <v>147205.06283367556</v>
      </c>
      <c r="M44" s="38"/>
      <c r="N44" s="8">
        <v>91188.00821355236</v>
      </c>
      <c r="O44" s="8"/>
      <c r="P44" s="8">
        <v>37229.20410677618</v>
      </c>
      <c r="Q44" s="8"/>
      <c r="R44" s="11">
        <v>18572.156057494867</v>
      </c>
      <c r="S44" s="8"/>
      <c r="T44" s="11"/>
      <c r="U44" s="309"/>
      <c r="V44" s="113"/>
      <c r="W44" s="113"/>
      <c r="X44" s="71"/>
      <c r="Y44" s="26"/>
      <c r="Z44" s="28"/>
      <c r="AA44" s="28"/>
      <c r="AB44" s="28"/>
      <c r="AC44" s="25"/>
      <c r="AD44" s="26"/>
      <c r="AE44" s="28"/>
      <c r="AF44" s="28"/>
      <c r="AG44" s="28"/>
      <c r="AH44" s="183"/>
      <c r="AI44" s="38">
        <v>3459</v>
      </c>
      <c r="AJ44" s="11"/>
      <c r="AK44" s="12">
        <v>970</v>
      </c>
      <c r="AL44" s="12"/>
      <c r="AM44" s="9">
        <v>30</v>
      </c>
      <c r="AN44" s="10">
        <v>3</v>
      </c>
      <c r="AO44" s="24">
        <v>3366240.6424242402</v>
      </c>
    </row>
    <row r="45" spans="1:41" ht="12.75">
      <c r="A45" s="6">
        <v>37803</v>
      </c>
      <c r="B45" s="286">
        <v>6929.448</v>
      </c>
      <c r="C45" s="8"/>
      <c r="D45" s="41">
        <v>3.9</v>
      </c>
      <c r="E45" s="41"/>
      <c r="F45" s="48">
        <v>0.7599</v>
      </c>
      <c r="G45" s="286"/>
      <c r="H45" s="8"/>
      <c r="I45" s="50">
        <v>4</v>
      </c>
      <c r="J45" s="393">
        <v>3781</v>
      </c>
      <c r="K45" s="381">
        <v>127244</v>
      </c>
      <c r="L45" s="7">
        <v>104688.13470225871</v>
      </c>
      <c r="M45" s="38"/>
      <c r="N45" s="8">
        <v>50975.17864476386</v>
      </c>
      <c r="O45" s="8"/>
      <c r="P45" s="8">
        <v>33845.8841889117</v>
      </c>
      <c r="Q45" s="8"/>
      <c r="R45" s="11">
        <v>19667.18685831622</v>
      </c>
      <c r="S45" s="8"/>
      <c r="T45" s="11"/>
      <c r="U45" s="309"/>
      <c r="V45" s="113"/>
      <c r="W45" s="113"/>
      <c r="X45" s="71"/>
      <c r="Y45" s="26"/>
      <c r="Z45" s="28"/>
      <c r="AA45" s="28"/>
      <c r="AB45" s="28"/>
      <c r="AC45" s="25"/>
      <c r="AD45" s="26"/>
      <c r="AE45" s="28"/>
      <c r="AF45" s="28"/>
      <c r="AG45" s="28"/>
      <c r="AH45" s="183"/>
      <c r="AI45" s="38">
        <v>2683</v>
      </c>
      <c r="AJ45" s="11"/>
      <c r="AK45" s="12">
        <v>729</v>
      </c>
      <c r="AL45" s="12"/>
      <c r="AM45" s="9">
        <v>13</v>
      </c>
      <c r="AN45" s="10">
        <v>1</v>
      </c>
      <c r="AO45" s="24">
        <v>453598.6</v>
      </c>
    </row>
    <row r="46" spans="1:41" ht="12.75">
      <c r="A46" s="6">
        <v>37834</v>
      </c>
      <c r="B46" s="286">
        <v>5942.109</v>
      </c>
      <c r="C46" s="8"/>
      <c r="D46" s="41">
        <v>3.9</v>
      </c>
      <c r="E46" s="41"/>
      <c r="F46" s="48">
        <v>0.7599</v>
      </c>
      <c r="G46" s="286"/>
      <c r="H46" s="8"/>
      <c r="I46" s="50">
        <v>4</v>
      </c>
      <c r="J46" s="394"/>
      <c r="K46" s="382"/>
      <c r="L46" s="7">
        <v>65113.24845995894</v>
      </c>
      <c r="M46" s="38"/>
      <c r="N46" s="8">
        <v>30659.252566735115</v>
      </c>
      <c r="O46" s="8"/>
      <c r="P46" s="8">
        <v>18192.660369609857</v>
      </c>
      <c r="Q46" s="8"/>
      <c r="R46" s="11">
        <v>16146.52977412731</v>
      </c>
      <c r="S46" s="8"/>
      <c r="T46" s="11"/>
      <c r="U46" s="309"/>
      <c r="V46" s="113"/>
      <c r="W46" s="113"/>
      <c r="X46" s="71"/>
      <c r="Y46" s="26"/>
      <c r="Z46" s="28"/>
      <c r="AA46" s="28"/>
      <c r="AB46" s="28"/>
      <c r="AC46" s="25"/>
      <c r="AD46" s="26"/>
      <c r="AE46" s="28"/>
      <c r="AF46" s="28"/>
      <c r="AG46" s="28"/>
      <c r="AH46" s="183"/>
      <c r="AI46" s="38">
        <v>3493</v>
      </c>
      <c r="AJ46" s="11"/>
      <c r="AK46" s="12">
        <v>664</v>
      </c>
      <c r="AL46" s="12"/>
      <c r="AM46" s="9">
        <v>0</v>
      </c>
      <c r="AN46" s="10">
        <v>0</v>
      </c>
      <c r="AO46" s="24">
        <v>0</v>
      </c>
    </row>
    <row r="47" spans="1:41" ht="12.75">
      <c r="A47" s="6">
        <v>37865</v>
      </c>
      <c r="B47" s="286">
        <v>6049.709</v>
      </c>
      <c r="C47" s="8"/>
      <c r="D47" s="41">
        <v>3.9</v>
      </c>
      <c r="E47" s="41"/>
      <c r="F47" s="48">
        <v>0.7599</v>
      </c>
      <c r="G47" s="286"/>
      <c r="H47" s="8"/>
      <c r="I47" s="50">
        <v>4</v>
      </c>
      <c r="J47" s="394"/>
      <c r="K47" s="382"/>
      <c r="L47" s="7">
        <v>243528.98234086242</v>
      </c>
      <c r="M47" s="38"/>
      <c r="N47" s="8">
        <v>164812.25462012322</v>
      </c>
      <c r="O47" s="8"/>
      <c r="P47" s="8">
        <v>45172.750718685835</v>
      </c>
      <c r="Q47" s="8"/>
      <c r="R47" s="11">
        <v>33277.700205338806</v>
      </c>
      <c r="S47" s="8"/>
      <c r="T47" s="11"/>
      <c r="U47" s="309"/>
      <c r="V47" s="113"/>
      <c r="W47" s="113"/>
      <c r="X47" s="71"/>
      <c r="Y47" s="26"/>
      <c r="Z47" s="28"/>
      <c r="AA47" s="28"/>
      <c r="AB47" s="28"/>
      <c r="AC47" s="25"/>
      <c r="AD47" s="26"/>
      <c r="AE47" s="28"/>
      <c r="AF47" s="28"/>
      <c r="AG47" s="28"/>
      <c r="AH47" s="183"/>
      <c r="AI47" s="38">
        <v>7539</v>
      </c>
      <c r="AJ47" s="11"/>
      <c r="AK47" s="12">
        <v>953</v>
      </c>
      <c r="AL47" s="12"/>
      <c r="AM47" s="9">
        <v>19</v>
      </c>
      <c r="AN47" s="10">
        <v>2</v>
      </c>
      <c r="AO47" s="24">
        <v>195034.16296296296</v>
      </c>
    </row>
    <row r="48" spans="1:41" ht="12.75">
      <c r="A48" s="6">
        <v>37895</v>
      </c>
      <c r="B48" s="286">
        <v>5621.782</v>
      </c>
      <c r="C48" s="8"/>
      <c r="D48" s="41">
        <v>4.6</v>
      </c>
      <c r="E48" s="41"/>
      <c r="F48" s="47">
        <v>0.79</v>
      </c>
      <c r="G48" s="286"/>
      <c r="H48" s="8"/>
      <c r="I48" s="50">
        <v>4.4</v>
      </c>
      <c r="J48" s="394"/>
      <c r="K48" s="382"/>
      <c r="L48" s="7">
        <v>318690.78932238196</v>
      </c>
      <c r="M48" s="38"/>
      <c r="N48" s="8">
        <v>223406.42299794662</v>
      </c>
      <c r="O48" s="8"/>
      <c r="P48" s="8">
        <v>50613.65420944559</v>
      </c>
      <c r="Q48" s="8"/>
      <c r="R48" s="11">
        <v>44305.8726899384</v>
      </c>
      <c r="S48" s="8"/>
      <c r="T48" s="11"/>
      <c r="U48" s="309"/>
      <c r="V48" s="113"/>
      <c r="W48" s="113"/>
      <c r="X48" s="71"/>
      <c r="Y48" s="26"/>
      <c r="Z48" s="28"/>
      <c r="AA48" s="28"/>
      <c r="AB48" s="28"/>
      <c r="AC48" s="25"/>
      <c r="AD48" s="26"/>
      <c r="AE48" s="28"/>
      <c r="AF48" s="28"/>
      <c r="AG48" s="28"/>
      <c r="AH48" s="183"/>
      <c r="AI48" s="38">
        <v>7460</v>
      </c>
      <c r="AJ48" s="11"/>
      <c r="AK48" s="12">
        <v>1602</v>
      </c>
      <c r="AL48" s="12"/>
      <c r="AM48" s="9">
        <v>31</v>
      </c>
      <c r="AN48" s="10">
        <v>3</v>
      </c>
      <c r="AO48" s="24">
        <v>2047592.7006734</v>
      </c>
    </row>
    <row r="49" spans="1:41" ht="12.75">
      <c r="A49" s="6">
        <v>37926</v>
      </c>
      <c r="B49" s="286">
        <v>3745.352</v>
      </c>
      <c r="C49" s="8"/>
      <c r="D49" s="41">
        <v>4.6</v>
      </c>
      <c r="E49" s="41"/>
      <c r="F49" s="48">
        <v>0.79</v>
      </c>
      <c r="G49" s="286"/>
      <c r="H49" s="8"/>
      <c r="I49" s="50">
        <v>4.4</v>
      </c>
      <c r="J49" s="394"/>
      <c r="K49" s="382"/>
      <c r="L49" s="7">
        <v>268632.08542094455</v>
      </c>
      <c r="M49" s="38"/>
      <c r="N49" s="8">
        <v>198800.68993839837</v>
      </c>
      <c r="O49" s="8"/>
      <c r="P49" s="8">
        <v>39269.60821355236</v>
      </c>
      <c r="Q49" s="8"/>
      <c r="R49" s="11">
        <v>30271.54004106776</v>
      </c>
      <c r="S49" s="8"/>
      <c r="T49" s="11"/>
      <c r="U49" s="309"/>
      <c r="V49" s="113"/>
      <c r="W49" s="113"/>
      <c r="X49" s="71"/>
      <c r="Y49" s="26"/>
      <c r="Z49" s="28"/>
      <c r="AA49" s="28"/>
      <c r="AB49" s="28"/>
      <c r="AC49" s="25"/>
      <c r="AD49" s="26"/>
      <c r="AE49" s="28"/>
      <c r="AF49" s="28"/>
      <c r="AG49" s="28"/>
      <c r="AH49" s="183"/>
      <c r="AI49" s="38">
        <v>4076</v>
      </c>
      <c r="AJ49" s="11"/>
      <c r="AK49" s="12">
        <v>1402</v>
      </c>
      <c r="AL49" s="12"/>
      <c r="AM49" s="9">
        <v>15</v>
      </c>
      <c r="AN49" s="10">
        <v>2</v>
      </c>
      <c r="AO49" s="24">
        <v>77537.38636363637</v>
      </c>
    </row>
    <row r="50" spans="1:41" ht="12.75">
      <c r="A50" s="6">
        <v>37956</v>
      </c>
      <c r="B50" s="286">
        <v>5121.051</v>
      </c>
      <c r="C50" s="8"/>
      <c r="D50" s="41">
        <v>4.6</v>
      </c>
      <c r="E50" s="41"/>
      <c r="F50" s="48">
        <v>0.79</v>
      </c>
      <c r="G50" s="286"/>
      <c r="H50" s="8"/>
      <c r="I50" s="50">
        <v>4.4</v>
      </c>
      <c r="J50" s="395"/>
      <c r="K50" s="383"/>
      <c r="L50" s="7">
        <v>213752.76221765912</v>
      </c>
      <c r="M50" s="38"/>
      <c r="N50" s="8">
        <v>153173.22381930184</v>
      </c>
      <c r="O50" s="8"/>
      <c r="P50" s="8">
        <v>38978.631622176596</v>
      </c>
      <c r="Q50" s="8"/>
      <c r="R50" s="11">
        <v>21318.110882956877</v>
      </c>
      <c r="S50" s="8"/>
      <c r="T50" s="11"/>
      <c r="U50" s="309"/>
      <c r="V50" s="113"/>
      <c r="W50" s="113"/>
      <c r="X50" s="71"/>
      <c r="Y50" s="26"/>
      <c r="Z50" s="28"/>
      <c r="AA50" s="28"/>
      <c r="AB50" s="28"/>
      <c r="AC50" s="25"/>
      <c r="AD50" s="26"/>
      <c r="AE50" s="28"/>
      <c r="AF50" s="28"/>
      <c r="AG50" s="28"/>
      <c r="AH50" s="183"/>
      <c r="AI50" s="38">
        <v>4167</v>
      </c>
      <c r="AJ50" s="11"/>
      <c r="AK50" s="12">
        <v>1324</v>
      </c>
      <c r="AL50" s="12"/>
      <c r="AM50" s="9">
        <v>31</v>
      </c>
      <c r="AN50" s="10">
        <v>4</v>
      </c>
      <c r="AO50" s="24">
        <v>4062169.726535541</v>
      </c>
    </row>
    <row r="51" spans="1:41" ht="12.75">
      <c r="A51" s="6">
        <v>37987</v>
      </c>
      <c r="B51" s="286">
        <v>4127.53</v>
      </c>
      <c r="C51" s="8"/>
      <c r="D51" s="42">
        <v>5</v>
      </c>
      <c r="E51" s="42"/>
      <c r="F51" s="47">
        <v>0.8039</v>
      </c>
      <c r="G51" s="286">
        <v>480221</v>
      </c>
      <c r="H51" s="8"/>
      <c r="I51" s="51">
        <v>5.1</v>
      </c>
      <c r="J51" s="393">
        <v>4519</v>
      </c>
      <c r="K51" s="381">
        <v>104133</v>
      </c>
      <c r="L51" s="7">
        <v>412468.7342915811</v>
      </c>
      <c r="M51" s="38"/>
      <c r="N51" s="8">
        <v>328286.0287474333</v>
      </c>
      <c r="O51" s="8"/>
      <c r="P51" s="8">
        <v>48672.30554414785</v>
      </c>
      <c r="Q51" s="8"/>
      <c r="R51" s="11">
        <v>35116.878850102665</v>
      </c>
      <c r="S51" s="8"/>
      <c r="T51" s="11"/>
      <c r="U51" s="309"/>
      <c r="V51" s="113"/>
      <c r="W51" s="113"/>
      <c r="X51" s="71"/>
      <c r="Y51" s="26"/>
      <c r="Z51" s="28"/>
      <c r="AA51" s="28"/>
      <c r="AB51" s="28"/>
      <c r="AC51" s="25"/>
      <c r="AD51" s="26"/>
      <c r="AE51" s="28"/>
      <c r="AF51" s="28"/>
      <c r="AG51" s="28"/>
      <c r="AH51" s="183"/>
      <c r="AI51" s="38">
        <v>6560</v>
      </c>
      <c r="AJ51" s="11"/>
      <c r="AK51" s="12">
        <v>1459</v>
      </c>
      <c r="AL51" s="12"/>
      <c r="AM51" s="9">
        <v>31</v>
      </c>
      <c r="AN51" s="10">
        <v>3</v>
      </c>
      <c r="AO51" s="24">
        <v>3173210.4996549315</v>
      </c>
    </row>
    <row r="52" spans="1:41" ht="12.75">
      <c r="A52" s="6">
        <v>38018</v>
      </c>
      <c r="B52" s="286">
        <v>3946.204</v>
      </c>
      <c r="C52" s="8"/>
      <c r="D52" s="41">
        <v>5</v>
      </c>
      <c r="E52" s="41"/>
      <c r="F52" s="48">
        <v>0.8039</v>
      </c>
      <c r="G52" s="286">
        <v>551840</v>
      </c>
      <c r="H52" s="8"/>
      <c r="I52" s="50">
        <v>5.1</v>
      </c>
      <c r="J52" s="394"/>
      <c r="K52" s="382"/>
      <c r="L52" s="7">
        <v>282784.47638603696</v>
      </c>
      <c r="M52" s="38"/>
      <c r="N52" s="8">
        <v>213289.39630390145</v>
      </c>
      <c r="O52" s="8"/>
      <c r="P52" s="8">
        <v>47599.6681724846</v>
      </c>
      <c r="Q52" s="8"/>
      <c r="R52" s="11">
        <v>21501.437371663244</v>
      </c>
      <c r="S52" s="8"/>
      <c r="T52" s="11"/>
      <c r="U52" s="309"/>
      <c r="V52" s="113"/>
      <c r="W52" s="113"/>
      <c r="X52" s="71"/>
      <c r="Y52" s="26"/>
      <c r="Z52" s="28"/>
      <c r="AA52" s="28"/>
      <c r="AB52" s="28"/>
      <c r="AC52" s="25"/>
      <c r="AD52" s="26"/>
      <c r="AE52" s="28"/>
      <c r="AF52" s="28"/>
      <c r="AG52" s="28"/>
      <c r="AH52" s="183"/>
      <c r="AI52" s="38">
        <v>2915</v>
      </c>
      <c r="AJ52" s="11"/>
      <c r="AK52" s="12">
        <v>1090</v>
      </c>
      <c r="AL52" s="12"/>
      <c r="AM52" s="9">
        <v>3</v>
      </c>
      <c r="AN52" s="10">
        <v>2</v>
      </c>
      <c r="AO52" s="24">
        <v>141327.5238095238</v>
      </c>
    </row>
    <row r="53" spans="1:41" ht="12.75">
      <c r="A53" s="6">
        <v>38047</v>
      </c>
      <c r="B53" s="286">
        <v>4714.66</v>
      </c>
      <c r="C53" s="8"/>
      <c r="D53" s="41">
        <v>5</v>
      </c>
      <c r="E53" s="41"/>
      <c r="F53" s="48">
        <v>0.8039</v>
      </c>
      <c r="G53" s="286">
        <v>629988</v>
      </c>
      <c r="H53" s="8"/>
      <c r="I53" s="50">
        <v>5.1</v>
      </c>
      <c r="J53" s="394"/>
      <c r="K53" s="382"/>
      <c r="L53" s="7">
        <v>221018.16509240246</v>
      </c>
      <c r="M53" s="38"/>
      <c r="N53" s="8">
        <v>156529.54414784396</v>
      </c>
      <c r="O53" s="8"/>
      <c r="P53" s="8">
        <v>47219.93593429158</v>
      </c>
      <c r="Q53" s="8"/>
      <c r="R53" s="11">
        <v>16956.714579055442</v>
      </c>
      <c r="S53" s="8"/>
      <c r="T53" s="11"/>
      <c r="U53" s="309"/>
      <c r="V53" s="113"/>
      <c r="W53" s="113"/>
      <c r="X53" s="71"/>
      <c r="Y53" s="26"/>
      <c r="Z53" s="28"/>
      <c r="AA53" s="28"/>
      <c r="AB53" s="72"/>
      <c r="AC53" s="71"/>
      <c r="AD53" s="26"/>
      <c r="AE53" s="28"/>
      <c r="AF53" s="28"/>
      <c r="AG53" s="28"/>
      <c r="AH53" s="183"/>
      <c r="AI53" s="38">
        <v>2936</v>
      </c>
      <c r="AJ53" s="11"/>
      <c r="AK53" s="12">
        <v>1129</v>
      </c>
      <c r="AL53" s="12"/>
      <c r="AM53" s="9">
        <v>0</v>
      </c>
      <c r="AN53" s="10">
        <v>0</v>
      </c>
      <c r="AO53" s="24">
        <v>0</v>
      </c>
    </row>
    <row r="54" spans="1:41" ht="12.75">
      <c r="A54" s="6">
        <v>38078</v>
      </c>
      <c r="B54" s="286">
        <v>4705.002</v>
      </c>
      <c r="C54" s="8"/>
      <c r="D54" s="41">
        <v>5</v>
      </c>
      <c r="E54" s="41"/>
      <c r="F54" s="48">
        <v>0.8039</v>
      </c>
      <c r="G54" s="286">
        <v>620997</v>
      </c>
      <c r="H54" s="8"/>
      <c r="I54" s="50">
        <v>5.1</v>
      </c>
      <c r="J54" s="394"/>
      <c r="K54" s="382"/>
      <c r="L54" s="7">
        <v>166112.64394250512</v>
      </c>
      <c r="M54" s="38"/>
      <c r="N54" s="8">
        <v>106621.01026694046</v>
      </c>
      <c r="O54" s="8"/>
      <c r="P54" s="8">
        <v>46839.95728952772</v>
      </c>
      <c r="Q54" s="8"/>
      <c r="R54" s="11">
        <v>12364.681724845996</v>
      </c>
      <c r="S54" s="8"/>
      <c r="T54" s="11"/>
      <c r="U54" s="309"/>
      <c r="V54" s="113"/>
      <c r="W54" s="113"/>
      <c r="X54" s="31">
        <v>64.89473684210526</v>
      </c>
      <c r="Y54" s="33">
        <v>28.34170854271357</v>
      </c>
      <c r="Z54" s="36">
        <v>0.2749391727493917</v>
      </c>
      <c r="AA54" s="36">
        <v>0.4532019704433498</v>
      </c>
      <c r="AB54" s="73">
        <v>0.054187192118226604</v>
      </c>
      <c r="AC54" s="31"/>
      <c r="AD54" s="33"/>
      <c r="AE54" s="36"/>
      <c r="AF54" s="36"/>
      <c r="AG54" s="182"/>
      <c r="AH54" s="184"/>
      <c r="AI54" s="38">
        <v>2405</v>
      </c>
      <c r="AJ54" s="11"/>
      <c r="AK54" s="12">
        <v>957</v>
      </c>
      <c r="AL54" s="12"/>
      <c r="AM54" s="9">
        <v>0</v>
      </c>
      <c r="AN54" s="10">
        <v>0</v>
      </c>
      <c r="AO54" s="24">
        <v>0</v>
      </c>
    </row>
    <row r="55" spans="1:41" ht="12.75">
      <c r="A55" s="6">
        <v>38108</v>
      </c>
      <c r="B55" s="286">
        <v>4366.215</v>
      </c>
      <c r="C55" s="8"/>
      <c r="D55" s="41">
        <v>5</v>
      </c>
      <c r="E55" s="41"/>
      <c r="F55" s="48">
        <v>0.8039</v>
      </c>
      <c r="G55" s="286">
        <v>559083</v>
      </c>
      <c r="H55" s="8"/>
      <c r="I55" s="50">
        <v>5.1</v>
      </c>
      <c r="J55" s="394"/>
      <c r="K55" s="382"/>
      <c r="L55" s="7">
        <v>115036.29404517455</v>
      </c>
      <c r="M55" s="38"/>
      <c r="N55" s="8">
        <v>69043.97535934292</v>
      </c>
      <c r="O55" s="8"/>
      <c r="P55" s="8">
        <v>35361.35359342916</v>
      </c>
      <c r="Q55" s="8"/>
      <c r="R55" s="11">
        <v>10407.227926078029</v>
      </c>
      <c r="S55" s="8"/>
      <c r="T55" s="11"/>
      <c r="U55" s="309"/>
      <c r="V55" s="113"/>
      <c r="W55" s="113"/>
      <c r="X55" s="31">
        <v>61.2</v>
      </c>
      <c r="Y55" s="33">
        <v>26.67910447761194</v>
      </c>
      <c r="Z55" s="36">
        <v>0.3150326797385621</v>
      </c>
      <c r="AA55" s="36">
        <v>0.40458015267175573</v>
      </c>
      <c r="AB55" s="73">
        <v>0.13486005089058525</v>
      </c>
      <c r="AC55" s="31"/>
      <c r="AD55" s="33"/>
      <c r="AE55" s="36"/>
      <c r="AF55" s="36"/>
      <c r="AG55" s="182"/>
      <c r="AH55" s="184"/>
      <c r="AI55" s="38">
        <v>2617</v>
      </c>
      <c r="AJ55" s="11"/>
      <c r="AK55" s="12">
        <v>785</v>
      </c>
      <c r="AL55" s="12"/>
      <c r="AM55" s="9">
        <v>2</v>
      </c>
      <c r="AN55" s="10">
        <v>3</v>
      </c>
      <c r="AO55" s="24">
        <v>300591</v>
      </c>
    </row>
    <row r="56" spans="1:41" ht="12.75">
      <c r="A56" s="6">
        <v>38139</v>
      </c>
      <c r="B56" s="286">
        <v>5343.154</v>
      </c>
      <c r="C56" s="8"/>
      <c r="D56" s="41">
        <v>5</v>
      </c>
      <c r="E56" s="41"/>
      <c r="F56" s="48">
        <v>0.8039</v>
      </c>
      <c r="G56" s="286">
        <v>666452</v>
      </c>
      <c r="H56" s="8"/>
      <c r="I56" s="50">
        <v>5.1</v>
      </c>
      <c r="J56" s="395"/>
      <c r="K56" s="383"/>
      <c r="L56" s="7">
        <v>128335.34948665297</v>
      </c>
      <c r="M56" s="38"/>
      <c r="N56" s="8">
        <v>69794.62833675565</v>
      </c>
      <c r="O56" s="8"/>
      <c r="P56" s="8">
        <v>46081.8135523614</v>
      </c>
      <c r="Q56" s="8"/>
      <c r="R56" s="11">
        <v>12178.398357289527</v>
      </c>
      <c r="S56" s="8"/>
      <c r="T56" s="11"/>
      <c r="U56" s="309"/>
      <c r="V56" s="113"/>
      <c r="W56" s="113"/>
      <c r="X56" s="32">
        <v>75.1923076923077</v>
      </c>
      <c r="Y56" s="34">
        <v>25.244215938303366</v>
      </c>
      <c r="Z56" s="37">
        <v>0.27877237851662406</v>
      </c>
      <c r="AA56" s="37">
        <v>0.4715025906735752</v>
      </c>
      <c r="AB56" s="52">
        <v>0.025906735751295335</v>
      </c>
      <c r="AC56" s="32"/>
      <c r="AD56" s="34"/>
      <c r="AE56" s="37"/>
      <c r="AF56" s="37"/>
      <c r="AG56" s="95"/>
      <c r="AH56" s="185"/>
      <c r="AI56" s="38">
        <v>6236</v>
      </c>
      <c r="AJ56" s="11"/>
      <c r="AK56" s="12">
        <v>903</v>
      </c>
      <c r="AL56" s="12"/>
      <c r="AM56" s="9">
        <v>30</v>
      </c>
      <c r="AN56" s="10">
        <v>2</v>
      </c>
      <c r="AO56" s="24">
        <v>3423219</v>
      </c>
    </row>
    <row r="57" spans="1:41" ht="12.75">
      <c r="A57" s="6">
        <v>38169</v>
      </c>
      <c r="B57" s="286">
        <v>4991.743</v>
      </c>
      <c r="C57" s="8"/>
      <c r="D57" s="41">
        <v>5</v>
      </c>
      <c r="E57" s="41"/>
      <c r="F57" s="48">
        <v>0.8039</v>
      </c>
      <c r="G57" s="286">
        <v>596320</v>
      </c>
      <c r="H57" s="8"/>
      <c r="I57" s="50">
        <v>5.1</v>
      </c>
      <c r="J57" s="399">
        <v>4386</v>
      </c>
      <c r="K57" s="402">
        <v>66928</v>
      </c>
      <c r="L57" s="7">
        <v>102579.83737166325</v>
      </c>
      <c r="M57" s="38"/>
      <c r="N57" s="8">
        <v>51789.7659137577</v>
      </c>
      <c r="O57" s="8"/>
      <c r="P57" s="8">
        <v>38904.38439425052</v>
      </c>
      <c r="Q57" s="8"/>
      <c r="R57" s="11">
        <v>11639.260780287474</v>
      </c>
      <c r="S57" s="8"/>
      <c r="T57" s="11"/>
      <c r="U57" s="309"/>
      <c r="V57" s="113"/>
      <c r="W57" s="113"/>
      <c r="X57" s="32">
        <v>49.52173913043478</v>
      </c>
      <c r="Y57" s="35">
        <v>23.533980582524265</v>
      </c>
      <c r="Z57" s="37">
        <v>0.31343283582089554</v>
      </c>
      <c r="AA57" s="36">
        <v>0.4585987261146497</v>
      </c>
      <c r="AB57" s="52">
        <v>0.050955414012738856</v>
      </c>
      <c r="AC57" s="32"/>
      <c r="AD57" s="35"/>
      <c r="AE57" s="37"/>
      <c r="AF57" s="37"/>
      <c r="AG57" s="182"/>
      <c r="AH57" s="184"/>
      <c r="AI57" s="38">
        <v>4445</v>
      </c>
      <c r="AJ57" s="11"/>
      <c r="AK57" s="12">
        <v>894</v>
      </c>
      <c r="AL57" s="12"/>
      <c r="AM57" s="9">
        <v>11</v>
      </c>
      <c r="AN57" s="10">
        <v>1</v>
      </c>
      <c r="AO57" s="24">
        <v>576190</v>
      </c>
    </row>
    <row r="58" spans="1:41" ht="12.75">
      <c r="A58" s="6">
        <v>38200</v>
      </c>
      <c r="B58" s="286">
        <v>4682.147</v>
      </c>
      <c r="C58" s="8"/>
      <c r="D58" s="41">
        <v>5</v>
      </c>
      <c r="E58" s="41"/>
      <c r="F58" s="48">
        <v>0.8039</v>
      </c>
      <c r="G58" s="286">
        <v>573915</v>
      </c>
      <c r="H58" s="8"/>
      <c r="I58" s="50">
        <v>5.1</v>
      </c>
      <c r="J58" s="400"/>
      <c r="K58" s="403"/>
      <c r="L58" s="7">
        <v>67244.4156057495</v>
      </c>
      <c r="M58" s="38"/>
      <c r="N58" s="8">
        <v>24515.12114989733</v>
      </c>
      <c r="O58" s="8"/>
      <c r="P58" s="8">
        <v>32823.198357289526</v>
      </c>
      <c r="Q58" s="8"/>
      <c r="R58" s="11">
        <v>9751.786447638604</v>
      </c>
      <c r="S58" s="8"/>
      <c r="T58" s="11"/>
      <c r="U58" s="309"/>
      <c r="V58" s="113"/>
      <c r="W58" s="113"/>
      <c r="X58" s="32">
        <v>42.35294117647059</v>
      </c>
      <c r="Y58" s="34">
        <v>22.215789473684204</v>
      </c>
      <c r="Z58" s="37">
        <v>0.31805555555555554</v>
      </c>
      <c r="AA58" s="37">
        <v>0.46766169154228854</v>
      </c>
      <c r="AB58" s="52">
        <v>0.014925373134328358</v>
      </c>
      <c r="AC58" s="32"/>
      <c r="AD58" s="34"/>
      <c r="AE58" s="37"/>
      <c r="AF58" s="37"/>
      <c r="AG58" s="95"/>
      <c r="AH58" s="185"/>
      <c r="AI58" s="38">
        <v>2538</v>
      </c>
      <c r="AJ58" s="11"/>
      <c r="AK58" s="12">
        <v>844</v>
      </c>
      <c r="AL58" s="12"/>
      <c r="AM58" s="9">
        <v>0</v>
      </c>
      <c r="AN58" s="10">
        <v>0</v>
      </c>
      <c r="AO58" s="24">
        <v>0</v>
      </c>
    </row>
    <row r="59" spans="1:41" ht="12.75">
      <c r="A59" s="6">
        <v>38231</v>
      </c>
      <c r="B59" s="286">
        <v>4616.548</v>
      </c>
      <c r="C59" s="8"/>
      <c r="D59" s="41">
        <v>5</v>
      </c>
      <c r="E59" s="41"/>
      <c r="F59" s="48">
        <v>0.8039</v>
      </c>
      <c r="G59" s="286">
        <v>580678</v>
      </c>
      <c r="H59" s="8"/>
      <c r="I59" s="50">
        <v>5.1</v>
      </c>
      <c r="J59" s="400"/>
      <c r="K59" s="403"/>
      <c r="L59" s="7">
        <v>243093.04640657082</v>
      </c>
      <c r="M59" s="38"/>
      <c r="N59" s="8">
        <v>156222.9815195072</v>
      </c>
      <c r="O59" s="8"/>
      <c r="P59" s="8">
        <v>73414.39342915811</v>
      </c>
      <c r="Q59" s="8"/>
      <c r="R59" s="11">
        <v>13125.585215605748</v>
      </c>
      <c r="S59" s="8"/>
      <c r="T59" s="11"/>
      <c r="U59" s="309"/>
      <c r="V59" s="113"/>
      <c r="W59" s="113"/>
      <c r="X59" s="32">
        <v>61.15</v>
      </c>
      <c r="Y59" s="34">
        <v>22.59815950920247</v>
      </c>
      <c r="Z59" s="37">
        <v>0.29762878168438267</v>
      </c>
      <c r="AA59" s="37">
        <v>0.43582089552238806</v>
      </c>
      <c r="AB59" s="52">
        <v>0.026865671641791045</v>
      </c>
      <c r="AC59" s="32"/>
      <c r="AD59" s="34"/>
      <c r="AE59" s="37"/>
      <c r="AF59" s="37"/>
      <c r="AG59" s="95"/>
      <c r="AH59" s="185"/>
      <c r="AI59" s="38">
        <v>3055</v>
      </c>
      <c r="AJ59" s="11"/>
      <c r="AK59" s="12">
        <v>741</v>
      </c>
      <c r="AL59" s="12"/>
      <c r="AM59" s="9">
        <v>0</v>
      </c>
      <c r="AN59" s="10">
        <v>0</v>
      </c>
      <c r="AO59" s="24">
        <v>0</v>
      </c>
    </row>
    <row r="60" spans="1:41" ht="12.75">
      <c r="A60" s="6">
        <v>38261</v>
      </c>
      <c r="B60" s="286">
        <v>4317.856</v>
      </c>
      <c r="C60" s="8"/>
      <c r="D60" s="41">
        <v>5</v>
      </c>
      <c r="E60" s="41"/>
      <c r="F60" s="48">
        <v>0.8039</v>
      </c>
      <c r="G60" s="286">
        <v>560558</v>
      </c>
      <c r="H60" s="8"/>
      <c r="I60" s="50">
        <v>5.1</v>
      </c>
      <c r="J60" s="400"/>
      <c r="K60" s="403"/>
      <c r="L60" s="7">
        <v>159688.49609856264</v>
      </c>
      <c r="M60" s="38"/>
      <c r="N60" s="8">
        <v>93171.12114989734</v>
      </c>
      <c r="O60" s="8"/>
      <c r="P60" s="8">
        <v>53935.50061601643</v>
      </c>
      <c r="Q60" s="8"/>
      <c r="R60" s="11">
        <v>12339.055441478438</v>
      </c>
      <c r="S60" s="8"/>
      <c r="T60" s="11"/>
      <c r="U60" s="309"/>
      <c r="V60" s="113"/>
      <c r="W60" s="113"/>
      <c r="X60" s="32">
        <v>72.33333333333333</v>
      </c>
      <c r="Y60" s="34">
        <v>14.037790697674408</v>
      </c>
      <c r="Z60" s="37">
        <v>0.2956989247311828</v>
      </c>
      <c r="AA60" s="37">
        <v>0.4622093023255814</v>
      </c>
      <c r="AB60" s="52">
        <v>0.01744186046511628</v>
      </c>
      <c r="AC60" s="32"/>
      <c r="AD60" s="34"/>
      <c r="AE60" s="37"/>
      <c r="AF60" s="37"/>
      <c r="AG60" s="95"/>
      <c r="AH60" s="185"/>
      <c r="AI60" s="38">
        <v>5000</v>
      </c>
      <c r="AJ60" s="11"/>
      <c r="AK60" s="12">
        <v>598</v>
      </c>
      <c r="AL60" s="12"/>
      <c r="AM60" s="9">
        <v>15</v>
      </c>
      <c r="AN60" s="10">
        <v>2</v>
      </c>
      <c r="AO60" s="24">
        <v>3012121.212121211</v>
      </c>
    </row>
    <row r="61" spans="1:41" ht="12.75">
      <c r="A61" s="6">
        <v>38292</v>
      </c>
      <c r="B61" s="286">
        <v>4370.015</v>
      </c>
      <c r="C61" s="8"/>
      <c r="D61" s="41">
        <v>5</v>
      </c>
      <c r="E61" s="41"/>
      <c r="F61" s="48">
        <v>0.8039</v>
      </c>
      <c r="G61" s="286">
        <v>554539</v>
      </c>
      <c r="H61" s="8"/>
      <c r="I61" s="50">
        <v>5.1</v>
      </c>
      <c r="J61" s="400"/>
      <c r="K61" s="403"/>
      <c r="L61" s="7">
        <v>116087.69774127312</v>
      </c>
      <c r="M61" s="38"/>
      <c r="N61" s="8">
        <v>64388.73100616017</v>
      </c>
      <c r="O61" s="8"/>
      <c r="P61" s="8">
        <v>40815.76016427105</v>
      </c>
      <c r="Q61" s="8"/>
      <c r="R61" s="11">
        <v>10633.921971252566</v>
      </c>
      <c r="S61" s="8"/>
      <c r="T61" s="11"/>
      <c r="U61" s="309"/>
      <c r="V61" s="113"/>
      <c r="W61" s="113"/>
      <c r="X61" s="32">
        <v>68.5</v>
      </c>
      <c r="Y61" s="34">
        <v>14.878306878306887</v>
      </c>
      <c r="Z61" s="37">
        <v>0.3381995133819951</v>
      </c>
      <c r="AA61" s="37">
        <v>0.5013262599469497</v>
      </c>
      <c r="AB61" s="52">
        <v>0.007957559681697613</v>
      </c>
      <c r="AC61" s="32"/>
      <c r="AD61" s="34"/>
      <c r="AE61" s="37"/>
      <c r="AF61" s="37"/>
      <c r="AG61" s="95"/>
      <c r="AH61" s="185"/>
      <c r="AI61" s="38">
        <v>4523</v>
      </c>
      <c r="AJ61" s="11"/>
      <c r="AK61" s="12">
        <v>764</v>
      </c>
      <c r="AL61" s="12"/>
      <c r="AM61" s="9">
        <v>20</v>
      </c>
      <c r="AN61" s="10">
        <v>2</v>
      </c>
      <c r="AO61" s="24">
        <v>1514995</v>
      </c>
    </row>
    <row r="62" spans="1:41" ht="12.75">
      <c r="A62" s="6">
        <v>38322</v>
      </c>
      <c r="B62" s="286">
        <v>4743.285</v>
      </c>
      <c r="C62" s="8"/>
      <c r="D62" s="41">
        <v>5</v>
      </c>
      <c r="E62" s="41"/>
      <c r="F62" s="48">
        <v>0.8039</v>
      </c>
      <c r="G62" s="286">
        <v>594943</v>
      </c>
      <c r="H62" s="8"/>
      <c r="I62" s="50">
        <v>5.1</v>
      </c>
      <c r="J62" s="412"/>
      <c r="K62" s="414"/>
      <c r="L62" s="7">
        <v>107841.52443531828</v>
      </c>
      <c r="M62" s="38"/>
      <c r="N62" s="8">
        <v>62908.81314168378</v>
      </c>
      <c r="O62" s="8"/>
      <c r="P62" s="8">
        <v>36014.3112936345</v>
      </c>
      <c r="Q62" s="8"/>
      <c r="R62" s="11">
        <v>8706.036960985626</v>
      </c>
      <c r="S62" s="8"/>
      <c r="T62" s="11"/>
      <c r="U62" s="309"/>
      <c r="V62" s="113"/>
      <c r="W62" s="113"/>
      <c r="X62" s="32">
        <v>60.94117647058823</v>
      </c>
      <c r="Y62" s="34">
        <v>14.44541484716158</v>
      </c>
      <c r="Z62" s="37">
        <v>0.25675675675675674</v>
      </c>
      <c r="AA62" s="37">
        <v>0.5319148936170213</v>
      </c>
      <c r="AB62" s="52">
        <v>0</v>
      </c>
      <c r="AC62" s="32"/>
      <c r="AD62" s="34"/>
      <c r="AE62" s="37"/>
      <c r="AF62" s="37"/>
      <c r="AG62" s="95"/>
      <c r="AH62" s="185"/>
      <c r="AI62" s="38">
        <v>2224</v>
      </c>
      <c r="AJ62" s="11"/>
      <c r="AK62" s="12">
        <v>837</v>
      </c>
      <c r="AL62" s="12"/>
      <c r="AM62" s="9">
        <v>31</v>
      </c>
      <c r="AN62" s="10">
        <v>1</v>
      </c>
      <c r="AO62" s="24">
        <v>183893</v>
      </c>
    </row>
    <row r="63" spans="1:41" s="103" customFormat="1" ht="12.75">
      <c r="A63" s="99">
        <v>38353</v>
      </c>
      <c r="B63" s="287">
        <v>4214.337</v>
      </c>
      <c r="C63" s="29"/>
      <c r="D63" s="100">
        <v>5</v>
      </c>
      <c r="E63" s="100"/>
      <c r="F63" s="48">
        <v>0.8039</v>
      </c>
      <c r="G63" s="287">
        <v>502653</v>
      </c>
      <c r="H63" s="29"/>
      <c r="I63" s="101">
        <v>5.1</v>
      </c>
      <c r="J63" s="399">
        <v>9238</v>
      </c>
      <c r="K63" s="402">
        <v>172400</v>
      </c>
      <c r="L63" s="44">
        <v>190750.01889117045</v>
      </c>
      <c r="M63" s="30"/>
      <c r="N63" s="29">
        <v>101574.80082135524</v>
      </c>
      <c r="O63" s="29"/>
      <c r="P63" s="29">
        <v>76180.58316221766</v>
      </c>
      <c r="Q63" s="29"/>
      <c r="R63" s="109">
        <v>12674.168377823407</v>
      </c>
      <c r="S63" s="29"/>
      <c r="T63" s="109"/>
      <c r="U63" s="310"/>
      <c r="V63" s="114"/>
      <c r="W63" s="114"/>
      <c r="X63" s="32">
        <v>80.0625</v>
      </c>
      <c r="Y63" s="34">
        <v>14.600508905852422</v>
      </c>
      <c r="Z63" s="37">
        <v>0.32084309133489464</v>
      </c>
      <c r="AA63" s="37">
        <v>0.4819587628865979</v>
      </c>
      <c r="AB63" s="52">
        <v>0.010309278350515464</v>
      </c>
      <c r="AC63" s="32"/>
      <c r="AD63" s="34"/>
      <c r="AE63" s="37"/>
      <c r="AF63" s="95"/>
      <c r="AG63" s="95"/>
      <c r="AH63" s="185"/>
      <c r="AI63" s="30">
        <v>3871</v>
      </c>
      <c r="AJ63" s="30"/>
      <c r="AK63" s="39">
        <v>738</v>
      </c>
      <c r="AL63" s="39"/>
      <c r="AM63" s="56">
        <v>31</v>
      </c>
      <c r="AN63" s="57">
        <v>1</v>
      </c>
      <c r="AO63" s="102">
        <v>183893</v>
      </c>
    </row>
    <row r="64" spans="1:41" ht="12.75">
      <c r="A64" s="6">
        <v>38384</v>
      </c>
      <c r="B64" s="286">
        <v>3948.485</v>
      </c>
      <c r="C64" s="8"/>
      <c r="D64" s="41">
        <v>5</v>
      </c>
      <c r="E64" s="41"/>
      <c r="F64" s="48">
        <v>0.8039</v>
      </c>
      <c r="G64" s="286">
        <v>520985</v>
      </c>
      <c r="H64" s="8"/>
      <c r="I64" s="50">
        <v>5.1</v>
      </c>
      <c r="J64" s="400"/>
      <c r="K64" s="403"/>
      <c r="L64" s="44">
        <v>125142.40328542095</v>
      </c>
      <c r="M64" s="30"/>
      <c r="N64" s="29">
        <v>72432.95277207393</v>
      </c>
      <c r="O64" s="29"/>
      <c r="P64" s="29">
        <v>42764.481314168384</v>
      </c>
      <c r="Q64" s="29"/>
      <c r="R64" s="110">
        <v>9648.29568788501</v>
      </c>
      <c r="S64" s="307"/>
      <c r="T64" s="110"/>
      <c r="U64" s="311"/>
      <c r="V64" s="115"/>
      <c r="W64" s="115"/>
      <c r="X64" s="32">
        <v>71.93333333333334</v>
      </c>
      <c r="Y64" s="34">
        <v>11.350877192982448</v>
      </c>
      <c r="Z64" s="37">
        <v>0.28174235403151066</v>
      </c>
      <c r="AA64" s="37">
        <v>0.5848375451263538</v>
      </c>
      <c r="AB64" s="52">
        <v>0</v>
      </c>
      <c r="AC64" s="32"/>
      <c r="AD64" s="34"/>
      <c r="AE64" s="37"/>
      <c r="AF64" s="95"/>
      <c r="AG64" s="95"/>
      <c r="AH64" s="185"/>
      <c r="AI64" s="38">
        <v>3898</v>
      </c>
      <c r="AJ64" s="38"/>
      <c r="AK64" s="39">
        <v>808</v>
      </c>
      <c r="AL64" s="39"/>
      <c r="AM64" s="9">
        <v>0</v>
      </c>
      <c r="AN64" s="10">
        <v>0</v>
      </c>
      <c r="AO64" s="24">
        <v>0</v>
      </c>
    </row>
    <row r="65" spans="1:41" ht="12.75">
      <c r="A65" s="6">
        <v>38412</v>
      </c>
      <c r="B65" s="286">
        <v>4632.258</v>
      </c>
      <c r="C65" s="8"/>
      <c r="D65" s="41">
        <v>5</v>
      </c>
      <c r="E65" s="41"/>
      <c r="F65" s="48">
        <v>0.8039</v>
      </c>
      <c r="G65" s="286">
        <v>617067</v>
      </c>
      <c r="H65" s="8"/>
      <c r="I65" s="50">
        <v>5.1</v>
      </c>
      <c r="J65" s="400"/>
      <c r="K65" s="403"/>
      <c r="L65" s="44">
        <v>119815.8160164271</v>
      </c>
      <c r="M65" s="30"/>
      <c r="N65" s="29">
        <v>68131.41683778234</v>
      </c>
      <c r="O65" s="29"/>
      <c r="P65" s="29">
        <v>42604.21848049281</v>
      </c>
      <c r="Q65" s="29"/>
      <c r="R65" s="110">
        <v>8818.398357289527</v>
      </c>
      <c r="S65" s="307"/>
      <c r="T65" s="110"/>
      <c r="U65" s="311"/>
      <c r="V65" s="115"/>
      <c r="W65" s="115"/>
      <c r="X65" s="32">
        <v>83.53846153846153</v>
      </c>
      <c r="Y65" s="34">
        <v>13.029032258064507</v>
      </c>
      <c r="Z65" s="37">
        <v>0.3250460405156538</v>
      </c>
      <c r="AA65" s="37">
        <v>0.5709876543209876</v>
      </c>
      <c r="AB65" s="52">
        <v>0.0030864197530864196</v>
      </c>
      <c r="AC65" s="32"/>
      <c r="AD65" s="34"/>
      <c r="AE65" s="37"/>
      <c r="AF65" s="95"/>
      <c r="AG65" s="95"/>
      <c r="AH65" s="185"/>
      <c r="AI65" s="38">
        <v>2647</v>
      </c>
      <c r="AJ65" s="38"/>
      <c r="AK65" s="39">
        <v>835</v>
      </c>
      <c r="AL65" s="39"/>
      <c r="AM65" s="9">
        <v>0</v>
      </c>
      <c r="AN65" s="10">
        <v>0</v>
      </c>
      <c r="AO65" s="24">
        <v>0</v>
      </c>
    </row>
    <row r="66" spans="1:41" ht="12.75">
      <c r="A66" s="6">
        <v>38443</v>
      </c>
      <c r="B66" s="286">
        <v>4683.067</v>
      </c>
      <c r="C66" s="8"/>
      <c r="D66" s="41">
        <v>5</v>
      </c>
      <c r="E66" s="41"/>
      <c r="F66" s="48">
        <v>0.8039</v>
      </c>
      <c r="G66" s="286">
        <v>628985</v>
      </c>
      <c r="H66" s="8"/>
      <c r="I66" s="50">
        <v>5.3</v>
      </c>
      <c r="J66" s="400"/>
      <c r="K66" s="403"/>
      <c r="L66" s="44">
        <v>129384.74250513347</v>
      </c>
      <c r="M66" s="30"/>
      <c r="N66" s="29">
        <v>74697.79055441478</v>
      </c>
      <c r="O66" s="29"/>
      <c r="P66" s="29">
        <v>45751.91457905545</v>
      </c>
      <c r="Q66" s="29"/>
      <c r="R66" s="110">
        <v>8684.35318275154</v>
      </c>
      <c r="S66" s="307"/>
      <c r="T66" s="110"/>
      <c r="U66" s="311"/>
      <c r="V66" s="115"/>
      <c r="W66" s="115"/>
      <c r="X66" s="32">
        <v>69.3076923076923</v>
      </c>
      <c r="Y66" s="34">
        <v>8.194139194139192</v>
      </c>
      <c r="Z66" s="37">
        <v>0.34961154273029965</v>
      </c>
      <c r="AA66" s="37">
        <v>0.6594982078853048</v>
      </c>
      <c r="AB66" s="52">
        <v>0</v>
      </c>
      <c r="AC66" s="32"/>
      <c r="AD66" s="34"/>
      <c r="AE66" s="37"/>
      <c r="AF66" s="95"/>
      <c r="AG66" s="95"/>
      <c r="AH66" s="185"/>
      <c r="AI66" s="38">
        <v>2591</v>
      </c>
      <c r="AJ66" s="11"/>
      <c r="AK66" s="12">
        <v>677</v>
      </c>
      <c r="AL66" s="12"/>
      <c r="AM66" s="9">
        <v>0</v>
      </c>
      <c r="AN66" s="10">
        <v>0</v>
      </c>
      <c r="AO66" s="53">
        <v>0</v>
      </c>
    </row>
    <row r="67" spans="1:41" ht="12.75">
      <c r="A67" s="6">
        <v>38473</v>
      </c>
      <c r="B67" s="286">
        <v>4665.455</v>
      </c>
      <c r="C67" s="8"/>
      <c r="D67" s="41">
        <v>5</v>
      </c>
      <c r="E67" s="41"/>
      <c r="F67" s="48">
        <v>0.8039</v>
      </c>
      <c r="G67" s="286">
        <v>598832</v>
      </c>
      <c r="H67" s="8"/>
      <c r="I67" s="50">
        <v>5.3</v>
      </c>
      <c r="J67" s="400"/>
      <c r="K67" s="403"/>
      <c r="L67" s="44">
        <v>114696.02628336757</v>
      </c>
      <c r="M67" s="30"/>
      <c r="N67" s="29">
        <v>62172.18891170432</v>
      </c>
      <c r="O67" s="29"/>
      <c r="P67" s="29">
        <v>44413.946611909654</v>
      </c>
      <c r="Q67" s="29"/>
      <c r="R67" s="110">
        <v>7852.484599589322</v>
      </c>
      <c r="S67" s="307"/>
      <c r="T67" s="110"/>
      <c r="U67" s="311"/>
      <c r="V67" s="115"/>
      <c r="W67" s="115"/>
      <c r="X67" s="32">
        <v>72</v>
      </c>
      <c r="Y67" s="34">
        <v>7.372093023255814</v>
      </c>
      <c r="Z67" s="37">
        <v>0.32407407407407407</v>
      </c>
      <c r="AA67" s="37">
        <v>0.7174721189591078</v>
      </c>
      <c r="AB67" s="52">
        <v>0</v>
      </c>
      <c r="AC67" s="32"/>
      <c r="AD67" s="34"/>
      <c r="AE67" s="37"/>
      <c r="AF67" s="95"/>
      <c r="AG67" s="95"/>
      <c r="AH67" s="185"/>
      <c r="AI67" s="30">
        <v>2951</v>
      </c>
      <c r="AJ67" s="109"/>
      <c r="AK67" s="12">
        <v>516</v>
      </c>
      <c r="AL67" s="12"/>
      <c r="AM67" s="9">
        <v>22</v>
      </c>
      <c r="AN67" s="10">
        <v>2</v>
      </c>
      <c r="AO67" s="54">
        <v>105069.82392228294</v>
      </c>
    </row>
    <row r="68" spans="1:41" ht="12.75">
      <c r="A68" s="6">
        <v>38504</v>
      </c>
      <c r="B68" s="286">
        <v>5100.756</v>
      </c>
      <c r="C68" s="8"/>
      <c r="D68" s="41">
        <v>5</v>
      </c>
      <c r="E68" s="41"/>
      <c r="F68" s="48">
        <v>0.8039</v>
      </c>
      <c r="G68" s="286">
        <v>658000</v>
      </c>
      <c r="H68" s="8"/>
      <c r="I68" s="50">
        <v>5.3</v>
      </c>
      <c r="J68" s="400"/>
      <c r="K68" s="403"/>
      <c r="L68" s="44">
        <v>125815.61232032854</v>
      </c>
      <c r="M68" s="30"/>
      <c r="N68" s="29">
        <v>59955.18685831622</v>
      </c>
      <c r="O68" s="29"/>
      <c r="P68" s="29">
        <v>56633.93839835729</v>
      </c>
      <c r="Q68" s="29"/>
      <c r="R68" s="110">
        <v>8927.802874743325</v>
      </c>
      <c r="S68" s="307"/>
      <c r="T68" s="110"/>
      <c r="U68" s="311"/>
      <c r="V68" s="115"/>
      <c r="W68" s="115"/>
      <c r="X68" s="32">
        <v>69.54545454545455</v>
      </c>
      <c r="Y68" s="34">
        <v>8.900473933649286</v>
      </c>
      <c r="Z68" s="37">
        <v>0.3568627450980392</v>
      </c>
      <c r="AA68" s="37">
        <v>0.6459330143540669</v>
      </c>
      <c r="AB68" s="52">
        <v>0.004784688995215311</v>
      </c>
      <c r="AC68" s="32"/>
      <c r="AD68" s="34"/>
      <c r="AE68" s="37"/>
      <c r="AF68" s="95"/>
      <c r="AG68" s="95"/>
      <c r="AH68" s="185"/>
      <c r="AI68" s="30">
        <v>3132</v>
      </c>
      <c r="AJ68" s="109"/>
      <c r="AK68" s="12">
        <v>577</v>
      </c>
      <c r="AL68" s="12"/>
      <c r="AM68" s="9">
        <v>30</v>
      </c>
      <c r="AN68" s="10">
        <v>3</v>
      </c>
      <c r="AO68" s="54">
        <v>3923553.126897391</v>
      </c>
    </row>
    <row r="69" spans="1:41" ht="12.75">
      <c r="A69" s="6">
        <v>38534</v>
      </c>
      <c r="B69" s="286">
        <v>4844.158</v>
      </c>
      <c r="C69" s="8"/>
      <c r="D69" s="41">
        <v>5</v>
      </c>
      <c r="E69" s="41"/>
      <c r="F69" s="48">
        <v>0.8039</v>
      </c>
      <c r="G69" s="286">
        <v>594832</v>
      </c>
      <c r="H69" s="8"/>
      <c r="I69" s="50">
        <v>5.5</v>
      </c>
      <c r="J69" s="400"/>
      <c r="K69" s="403"/>
      <c r="L69" s="44">
        <v>99759.45133470227</v>
      </c>
      <c r="M69" s="30"/>
      <c r="N69" s="29">
        <v>43789.47022587269</v>
      </c>
      <c r="O69" s="29"/>
      <c r="P69" s="29">
        <v>47510.114168377826</v>
      </c>
      <c r="Q69" s="29"/>
      <c r="R69" s="110">
        <v>8199.425051334701</v>
      </c>
      <c r="S69" s="307"/>
      <c r="T69" s="110"/>
      <c r="U69" s="311"/>
      <c r="V69" s="115"/>
      <c r="W69" s="115"/>
      <c r="X69" s="32">
        <v>51</v>
      </c>
      <c r="Y69" s="34">
        <v>8.2</v>
      </c>
      <c r="Z69" s="37">
        <v>0.409</v>
      </c>
      <c r="AA69" s="37">
        <v>0.653</v>
      </c>
      <c r="AB69" s="52">
        <v>0</v>
      </c>
      <c r="AC69" s="32"/>
      <c r="AD69" s="34"/>
      <c r="AE69" s="37"/>
      <c r="AF69" s="95"/>
      <c r="AG69" s="95"/>
      <c r="AH69" s="185"/>
      <c r="AI69" s="30">
        <v>2303</v>
      </c>
      <c r="AJ69" s="109"/>
      <c r="AK69" s="12">
        <v>492</v>
      </c>
      <c r="AL69" s="12"/>
      <c r="AM69" s="9">
        <v>9</v>
      </c>
      <c r="AN69" s="10">
        <v>1</v>
      </c>
      <c r="AO69" s="54">
        <v>7377.04918032787</v>
      </c>
    </row>
    <row r="70" spans="1:41" ht="12.75">
      <c r="A70" s="6">
        <v>38565</v>
      </c>
      <c r="B70" s="287">
        <v>4764.997</v>
      </c>
      <c r="C70" s="29"/>
      <c r="D70" s="41">
        <v>5</v>
      </c>
      <c r="E70" s="41"/>
      <c r="F70" s="48">
        <v>0.8039</v>
      </c>
      <c r="G70" s="286">
        <v>586986</v>
      </c>
      <c r="H70" s="8"/>
      <c r="I70" s="50">
        <v>5.5</v>
      </c>
      <c r="J70" s="400"/>
      <c r="K70" s="403"/>
      <c r="L70" s="44">
        <v>68513.5342915811</v>
      </c>
      <c r="M70" s="30"/>
      <c r="N70" s="29">
        <v>31569.511293634496</v>
      </c>
      <c r="O70" s="29"/>
      <c r="P70" s="29">
        <v>29531.935934291585</v>
      </c>
      <c r="Q70" s="29"/>
      <c r="R70" s="110">
        <v>7277.864476386037</v>
      </c>
      <c r="S70" s="307"/>
      <c r="T70" s="110"/>
      <c r="U70" s="311"/>
      <c r="V70" s="115"/>
      <c r="W70" s="115"/>
      <c r="X70" s="32">
        <v>54</v>
      </c>
      <c r="Y70" s="34">
        <v>6.2</v>
      </c>
      <c r="Z70" s="37">
        <v>0.372</v>
      </c>
      <c r="AA70" s="37">
        <v>0.617</v>
      </c>
      <c r="AB70" s="52">
        <v>0</v>
      </c>
      <c r="AC70" s="32"/>
      <c r="AD70" s="34"/>
      <c r="AE70" s="37"/>
      <c r="AF70" s="95"/>
      <c r="AG70" s="95"/>
      <c r="AH70" s="185"/>
      <c r="AI70" s="30">
        <v>2315</v>
      </c>
      <c r="AJ70" s="109"/>
      <c r="AK70" s="12">
        <v>448</v>
      </c>
      <c r="AL70" s="12"/>
      <c r="AM70" s="9">
        <v>0</v>
      </c>
      <c r="AN70" s="10">
        <v>0</v>
      </c>
      <c r="AO70" s="54">
        <v>0</v>
      </c>
    </row>
    <row r="71" spans="1:41" ht="12.75">
      <c r="A71" s="6">
        <v>38596</v>
      </c>
      <c r="B71" s="286">
        <v>4551.387</v>
      </c>
      <c r="C71" s="8"/>
      <c r="D71" s="41">
        <v>5</v>
      </c>
      <c r="E71" s="41"/>
      <c r="F71" s="58">
        <v>0.8039</v>
      </c>
      <c r="G71" s="297">
        <v>587405</v>
      </c>
      <c r="H71" s="8"/>
      <c r="I71" s="50">
        <v>5.5</v>
      </c>
      <c r="J71" s="400"/>
      <c r="K71" s="403"/>
      <c r="L71" s="44">
        <v>195203.16057494868</v>
      </c>
      <c r="M71" s="30"/>
      <c r="N71" s="29">
        <v>92612.73100616016</v>
      </c>
      <c r="O71" s="29"/>
      <c r="P71" s="29">
        <v>92126.21273100616</v>
      </c>
      <c r="Q71" s="29"/>
      <c r="R71" s="110">
        <v>10113.511293634496</v>
      </c>
      <c r="S71" s="307"/>
      <c r="T71" s="110"/>
      <c r="U71" s="311"/>
      <c r="V71" s="115"/>
      <c r="W71" s="115"/>
      <c r="X71" s="32">
        <v>78</v>
      </c>
      <c r="Y71" s="34">
        <v>13.4</v>
      </c>
      <c r="Z71" s="37">
        <v>0.318</v>
      </c>
      <c r="AA71" s="37">
        <v>0.603</v>
      </c>
      <c r="AB71" s="52">
        <v>0</v>
      </c>
      <c r="AC71" s="32"/>
      <c r="AD71" s="34"/>
      <c r="AE71" s="37"/>
      <c r="AF71" s="95"/>
      <c r="AG71" s="95"/>
      <c r="AH71" s="185"/>
      <c r="AI71" s="30">
        <v>2848</v>
      </c>
      <c r="AJ71" s="109"/>
      <c r="AK71" s="12">
        <v>563</v>
      </c>
      <c r="AL71" s="12"/>
      <c r="AM71" s="9">
        <v>0</v>
      </c>
      <c r="AN71" s="10">
        <v>0</v>
      </c>
      <c r="AO71" s="54">
        <v>0</v>
      </c>
    </row>
    <row r="72" spans="1:41" ht="12.75">
      <c r="A72" s="6">
        <v>38626</v>
      </c>
      <c r="B72" s="286">
        <v>4367.229</v>
      </c>
      <c r="C72" s="8"/>
      <c r="D72" s="41">
        <v>5</v>
      </c>
      <c r="E72" s="41"/>
      <c r="F72" s="58">
        <v>0.8039</v>
      </c>
      <c r="G72" s="297">
        <v>553547</v>
      </c>
      <c r="H72" s="8"/>
      <c r="I72" s="50">
        <v>5.5</v>
      </c>
      <c r="J72" s="400"/>
      <c r="K72" s="403"/>
      <c r="L72" s="44">
        <v>150439.2772073922</v>
      </c>
      <c r="M72" s="30"/>
      <c r="N72" s="29">
        <v>75099.33470225873</v>
      </c>
      <c r="O72" s="29"/>
      <c r="P72" s="29">
        <v>64928.614373716635</v>
      </c>
      <c r="Q72" s="29"/>
      <c r="R72" s="110">
        <v>10140.12320328542</v>
      </c>
      <c r="S72" s="307"/>
      <c r="T72" s="110"/>
      <c r="U72" s="311"/>
      <c r="V72" s="115"/>
      <c r="W72" s="115"/>
      <c r="X72" s="32">
        <v>83</v>
      </c>
      <c r="Y72" s="34">
        <v>15.5</v>
      </c>
      <c r="Z72" s="37">
        <v>0.358</v>
      </c>
      <c r="AA72" s="37">
        <v>0.644</v>
      </c>
      <c r="AB72" s="52">
        <v>0</v>
      </c>
      <c r="AC72" s="32"/>
      <c r="AD72" s="34"/>
      <c r="AE72" s="37"/>
      <c r="AF72" s="95"/>
      <c r="AG72" s="95"/>
      <c r="AH72" s="185"/>
      <c r="AI72" s="30">
        <v>2266</v>
      </c>
      <c r="AJ72" s="109"/>
      <c r="AK72" s="12">
        <v>595</v>
      </c>
      <c r="AL72" s="12"/>
      <c r="AM72" s="9">
        <v>0</v>
      </c>
      <c r="AN72" s="10">
        <v>0</v>
      </c>
      <c r="AO72" s="54">
        <v>0</v>
      </c>
    </row>
    <row r="73" spans="1:41" ht="12.75">
      <c r="A73" s="6">
        <v>38657</v>
      </c>
      <c r="B73" s="286">
        <v>4436.043</v>
      </c>
      <c r="C73" s="8"/>
      <c r="D73" s="41">
        <v>5</v>
      </c>
      <c r="E73" s="41"/>
      <c r="F73" s="58">
        <v>0.8039</v>
      </c>
      <c r="G73" s="298">
        <v>581948</v>
      </c>
      <c r="H73" s="8"/>
      <c r="I73" s="50">
        <v>5.5</v>
      </c>
      <c r="J73" s="400"/>
      <c r="K73" s="403"/>
      <c r="L73" s="44">
        <v>133879.822587269</v>
      </c>
      <c r="M73" s="30"/>
      <c r="N73" s="29">
        <v>62889.03490759754</v>
      </c>
      <c r="O73" s="29"/>
      <c r="P73" s="29">
        <v>61722.82546201232</v>
      </c>
      <c r="Q73" s="29"/>
      <c r="R73" s="110">
        <v>9011.581108829569</v>
      </c>
      <c r="S73" s="307"/>
      <c r="T73" s="110"/>
      <c r="U73" s="311"/>
      <c r="V73" s="115"/>
      <c r="W73" s="115"/>
      <c r="X73" s="32">
        <v>79</v>
      </c>
      <c r="Y73" s="34">
        <v>14.4</v>
      </c>
      <c r="Z73" s="37">
        <v>0.295</v>
      </c>
      <c r="AA73" s="37">
        <v>0.624</v>
      </c>
      <c r="AB73" s="52">
        <v>0</v>
      </c>
      <c r="AC73" s="32"/>
      <c r="AD73" s="34"/>
      <c r="AE73" s="37"/>
      <c r="AF73" s="95"/>
      <c r="AG73" s="95"/>
      <c r="AH73" s="185"/>
      <c r="AI73" s="30">
        <v>2160</v>
      </c>
      <c r="AJ73" s="109"/>
      <c r="AK73" s="55">
        <v>551</v>
      </c>
      <c r="AL73" s="55"/>
      <c r="AM73" s="56">
        <v>0</v>
      </c>
      <c r="AN73" s="57">
        <v>0</v>
      </c>
      <c r="AO73" s="54">
        <v>0</v>
      </c>
    </row>
    <row r="74" spans="1:41" ht="13.5" thickBot="1">
      <c r="A74" s="6">
        <v>38687</v>
      </c>
      <c r="B74" s="286">
        <v>4593.238</v>
      </c>
      <c r="C74" s="8"/>
      <c r="D74" s="41">
        <v>5</v>
      </c>
      <c r="E74" s="41"/>
      <c r="F74" s="58">
        <v>0.8039</v>
      </c>
      <c r="G74" s="298">
        <v>577547</v>
      </c>
      <c r="H74" s="8"/>
      <c r="I74" s="50">
        <v>5.5</v>
      </c>
      <c r="J74" s="412"/>
      <c r="K74" s="414"/>
      <c r="L74" s="44">
        <v>100033.12032854209</v>
      </c>
      <c r="M74" s="30"/>
      <c r="N74" s="29">
        <v>49925.09240246407</v>
      </c>
      <c r="O74" s="29"/>
      <c r="P74" s="29">
        <v>42072.827926078025</v>
      </c>
      <c r="Q74" s="29"/>
      <c r="R74" s="110">
        <v>7812.073921971252</v>
      </c>
      <c r="S74" s="307"/>
      <c r="T74" s="110"/>
      <c r="U74" s="311"/>
      <c r="V74" s="116"/>
      <c r="W74" s="116"/>
      <c r="X74" s="112">
        <v>67</v>
      </c>
      <c r="Y74" s="68">
        <v>9.1</v>
      </c>
      <c r="Z74" s="69">
        <v>0.327</v>
      </c>
      <c r="AA74" s="69">
        <v>0.613</v>
      </c>
      <c r="AB74" s="70">
        <v>0.022</v>
      </c>
      <c r="AC74" s="67"/>
      <c r="AD74" s="68"/>
      <c r="AE74" s="69"/>
      <c r="AF74" s="96"/>
      <c r="AG74" s="96"/>
      <c r="AH74" s="187"/>
      <c r="AI74" s="30">
        <v>3047</v>
      </c>
      <c r="AJ74" s="109"/>
      <c r="AK74" s="55">
        <v>492</v>
      </c>
      <c r="AL74" s="55"/>
      <c r="AM74" s="56">
        <v>6</v>
      </c>
      <c r="AN74" s="57">
        <v>2</v>
      </c>
      <c r="AO74" s="54">
        <v>508914.28571428574</v>
      </c>
    </row>
    <row r="75" spans="1:41" ht="12.75">
      <c r="A75" s="6">
        <v>38718</v>
      </c>
      <c r="B75" s="286">
        <v>4458.438</v>
      </c>
      <c r="C75" s="8"/>
      <c r="D75" s="41">
        <v>5</v>
      </c>
      <c r="E75" s="41"/>
      <c r="F75" s="58">
        <v>0.8039</v>
      </c>
      <c r="G75" s="298">
        <v>535807</v>
      </c>
      <c r="H75" s="8"/>
      <c r="I75" s="50">
        <v>5.5</v>
      </c>
      <c r="J75" s="424">
        <v>8850</v>
      </c>
      <c r="K75" s="430">
        <v>164800</v>
      </c>
      <c r="L75" s="44">
        <v>196561.19671232873</v>
      </c>
      <c r="M75" s="30"/>
      <c r="N75" s="29">
        <v>111150.64109589037</v>
      </c>
      <c r="O75" s="29"/>
      <c r="P75" s="29">
        <v>72774.32547945205</v>
      </c>
      <c r="Q75" s="29"/>
      <c r="R75" s="110">
        <v>12093.041095890412</v>
      </c>
      <c r="S75" s="307"/>
      <c r="T75" s="110"/>
      <c r="U75" s="311"/>
      <c r="V75" s="117"/>
      <c r="W75" s="117"/>
      <c r="X75" s="63"/>
      <c r="Y75" s="64"/>
      <c r="Z75" s="65"/>
      <c r="AA75" s="65"/>
      <c r="AB75" s="66"/>
      <c r="AC75" s="74">
        <v>15.402597402597403</v>
      </c>
      <c r="AD75" s="65">
        <v>0.35581787521079256</v>
      </c>
      <c r="AE75" s="65">
        <v>0.6323777403035413</v>
      </c>
      <c r="AF75" s="97">
        <v>13</v>
      </c>
      <c r="AG75" s="97">
        <v>408</v>
      </c>
      <c r="AH75" s="188"/>
      <c r="AI75" s="30">
        <v>4912</v>
      </c>
      <c r="AJ75" s="109"/>
      <c r="AK75" s="55">
        <v>567</v>
      </c>
      <c r="AL75" s="55"/>
      <c r="AM75" s="56">
        <v>9</v>
      </c>
      <c r="AN75" s="57">
        <v>2</v>
      </c>
      <c r="AO75" s="54">
        <v>692085.7142857143</v>
      </c>
    </row>
    <row r="76" spans="1:41" ht="12.75">
      <c r="A76" s="6">
        <v>38749</v>
      </c>
      <c r="B76" s="286">
        <v>4056.605</v>
      </c>
      <c r="C76" s="8"/>
      <c r="D76" s="41">
        <v>5</v>
      </c>
      <c r="E76" s="41"/>
      <c r="F76" s="58">
        <v>0.8039</v>
      </c>
      <c r="G76" s="298">
        <v>537632</v>
      </c>
      <c r="H76" s="8"/>
      <c r="I76" s="50">
        <v>5.5</v>
      </c>
      <c r="J76" s="425"/>
      <c r="K76" s="431"/>
      <c r="L76" s="44">
        <v>131829.3238356164</v>
      </c>
      <c r="M76" s="30"/>
      <c r="N76" s="29">
        <v>70664.48219178081</v>
      </c>
      <c r="O76" s="29"/>
      <c r="P76" s="29">
        <v>51930.26630136984</v>
      </c>
      <c r="Q76" s="29"/>
      <c r="R76" s="110">
        <v>8840.219178082192</v>
      </c>
      <c r="S76" s="307"/>
      <c r="T76" s="110"/>
      <c r="U76" s="311"/>
      <c r="V76" s="115"/>
      <c r="W76" s="115"/>
      <c r="X76" s="32"/>
      <c r="Y76" s="34"/>
      <c r="Z76" s="37"/>
      <c r="AA76" s="37"/>
      <c r="AB76" s="52"/>
      <c r="AC76" s="75">
        <v>15.044117647058824</v>
      </c>
      <c r="AD76" s="37">
        <v>0.3616813294232649</v>
      </c>
      <c r="AE76" s="37">
        <v>0.6295210166177908</v>
      </c>
      <c r="AF76" s="98">
        <v>16</v>
      </c>
      <c r="AG76" s="98">
        <v>333</v>
      </c>
      <c r="AH76" s="186"/>
      <c r="AI76" s="30">
        <v>2654</v>
      </c>
      <c r="AJ76" s="109"/>
      <c r="AK76" s="55">
        <v>375</v>
      </c>
      <c r="AL76" s="55"/>
      <c r="AM76" s="56">
        <v>0</v>
      </c>
      <c r="AN76" s="57">
        <v>0</v>
      </c>
      <c r="AO76" s="54">
        <v>0</v>
      </c>
    </row>
    <row r="77" spans="1:41" ht="12.75">
      <c r="A77" s="6">
        <v>38777</v>
      </c>
      <c r="B77" s="286">
        <v>4734.506</v>
      </c>
      <c r="C77" s="8"/>
      <c r="D77" s="41">
        <v>5</v>
      </c>
      <c r="E77" s="41"/>
      <c r="F77" s="58">
        <v>0.8039</v>
      </c>
      <c r="G77" s="298">
        <v>681317</v>
      </c>
      <c r="H77" s="8"/>
      <c r="I77" s="50">
        <v>5.5</v>
      </c>
      <c r="J77" s="425"/>
      <c r="K77" s="431"/>
      <c r="L77" s="44">
        <v>143895.8071232877</v>
      </c>
      <c r="M77" s="30"/>
      <c r="N77" s="29">
        <v>75853.3808219178</v>
      </c>
      <c r="O77" s="29"/>
      <c r="P77" s="29">
        <v>58647.51123287671</v>
      </c>
      <c r="Q77" s="29"/>
      <c r="R77" s="110">
        <v>8919.123287671233</v>
      </c>
      <c r="S77" s="307"/>
      <c r="T77" s="110"/>
      <c r="U77" s="311"/>
      <c r="V77" s="115"/>
      <c r="W77" s="115"/>
      <c r="X77" s="32"/>
      <c r="Y77" s="34"/>
      <c r="Z77" s="37"/>
      <c r="AA77" s="37"/>
      <c r="AB77" s="52"/>
      <c r="AC77" s="75">
        <v>14.337837837837839</v>
      </c>
      <c r="AD77" s="37">
        <v>0.5117813383600376</v>
      </c>
      <c r="AE77" s="37">
        <v>0.46842601319509897</v>
      </c>
      <c r="AF77" s="98">
        <v>17</v>
      </c>
      <c r="AG77" s="98">
        <v>396</v>
      </c>
      <c r="AH77" s="186"/>
      <c r="AI77" s="30">
        <v>2797</v>
      </c>
      <c r="AJ77" s="109"/>
      <c r="AK77" s="55">
        <v>415</v>
      </c>
      <c r="AL77" s="55"/>
      <c r="AM77" s="56">
        <v>0</v>
      </c>
      <c r="AN77" s="57">
        <v>0</v>
      </c>
      <c r="AO77" s="54">
        <v>0</v>
      </c>
    </row>
    <row r="78" spans="1:41" ht="12.75">
      <c r="A78" s="6">
        <v>38808</v>
      </c>
      <c r="B78" s="286">
        <v>4585.011</v>
      </c>
      <c r="C78" s="8"/>
      <c r="D78" s="41">
        <v>5</v>
      </c>
      <c r="E78" s="41"/>
      <c r="F78" s="58">
        <v>0.8039</v>
      </c>
      <c r="G78" s="298">
        <v>618482</v>
      </c>
      <c r="H78" s="8"/>
      <c r="I78" s="50">
        <v>5.5</v>
      </c>
      <c r="J78" s="425"/>
      <c r="K78" s="431"/>
      <c r="L78" s="44">
        <v>127337.3621917808</v>
      </c>
      <c r="M78" s="30"/>
      <c r="N78" s="29">
        <v>65570.1698630137</v>
      </c>
      <c r="O78" s="29"/>
      <c r="P78" s="29">
        <v>53886.64438356163</v>
      </c>
      <c r="Q78" s="29"/>
      <c r="R78" s="110">
        <v>7488.986301369863</v>
      </c>
      <c r="S78" s="307"/>
      <c r="T78" s="110"/>
      <c r="U78" s="311"/>
      <c r="V78" s="115"/>
      <c r="W78" s="115"/>
      <c r="X78" s="32"/>
      <c r="Y78" s="34"/>
      <c r="Z78" s="37"/>
      <c r="AA78" s="37"/>
      <c r="AB78" s="52"/>
      <c r="AC78" s="75">
        <v>11.070422535211268</v>
      </c>
      <c r="AD78" s="37">
        <v>0.5483460559796438</v>
      </c>
      <c r="AE78" s="37">
        <v>0.42366412213740456</v>
      </c>
      <c r="AF78" s="98">
        <v>18</v>
      </c>
      <c r="AG78" s="98">
        <v>281</v>
      </c>
      <c r="AH78" s="186"/>
      <c r="AI78" s="30">
        <v>2243</v>
      </c>
      <c r="AJ78" s="109"/>
      <c r="AK78" s="55">
        <v>287</v>
      </c>
      <c r="AL78" s="55"/>
      <c r="AM78" s="56">
        <v>0</v>
      </c>
      <c r="AN78" s="57">
        <v>0</v>
      </c>
      <c r="AO78" s="54">
        <v>0</v>
      </c>
    </row>
    <row r="79" spans="1:41" ht="12.75">
      <c r="A79" s="6">
        <v>38838</v>
      </c>
      <c r="B79" s="286">
        <v>5019.881</v>
      </c>
      <c r="C79" s="8"/>
      <c r="D79" s="41">
        <v>5</v>
      </c>
      <c r="E79" s="41"/>
      <c r="F79" s="58">
        <v>0.8039</v>
      </c>
      <c r="G79" s="298">
        <v>636839</v>
      </c>
      <c r="H79" s="8"/>
      <c r="I79" s="50">
        <v>5.5</v>
      </c>
      <c r="J79" s="425"/>
      <c r="K79" s="431"/>
      <c r="L79" s="44">
        <v>131392.44493150682</v>
      </c>
      <c r="M79" s="30"/>
      <c r="N79" s="29">
        <v>67028.54794520547</v>
      </c>
      <c r="O79" s="29"/>
      <c r="P79" s="29">
        <v>56298.417534246546</v>
      </c>
      <c r="Q79" s="29"/>
      <c r="R79" s="110">
        <v>7605.369863013699</v>
      </c>
      <c r="S79" s="307"/>
      <c r="T79" s="110"/>
      <c r="U79" s="311"/>
      <c r="V79" s="115"/>
      <c r="W79" s="115"/>
      <c r="X79" s="32"/>
      <c r="Y79" s="34"/>
      <c r="Z79" s="37"/>
      <c r="AA79" s="37"/>
      <c r="AB79" s="52"/>
      <c r="AC79" s="75">
        <v>11.082191780821917</v>
      </c>
      <c r="AD79" s="37">
        <v>0.5302843016069221</v>
      </c>
      <c r="AE79" s="37">
        <v>0.44870210135970334</v>
      </c>
      <c r="AF79" s="98">
        <v>21</v>
      </c>
      <c r="AG79" s="98">
        <v>277</v>
      </c>
      <c r="AH79" s="186"/>
      <c r="AI79" s="30">
        <v>2398</v>
      </c>
      <c r="AJ79" s="109"/>
      <c r="AK79" s="55">
        <v>235</v>
      </c>
      <c r="AL79" s="55"/>
      <c r="AM79" s="56">
        <v>1</v>
      </c>
      <c r="AN79" s="57">
        <v>3</v>
      </c>
      <c r="AO79" s="54">
        <v>337067.4486803519</v>
      </c>
    </row>
    <row r="80" spans="1:41" ht="12.75">
      <c r="A80" s="6">
        <v>38869</v>
      </c>
      <c r="B80" s="286">
        <v>5182.969</v>
      </c>
      <c r="C80" s="8"/>
      <c r="D80" s="41">
        <v>5</v>
      </c>
      <c r="E80" s="41"/>
      <c r="F80" s="58">
        <v>0.8039</v>
      </c>
      <c r="G80" s="298">
        <v>656107</v>
      </c>
      <c r="H80" s="8"/>
      <c r="I80" s="50">
        <v>5.5</v>
      </c>
      <c r="J80" s="425"/>
      <c r="K80" s="431"/>
      <c r="L80" s="44">
        <v>130419.65589041094</v>
      </c>
      <c r="M80" s="30"/>
      <c r="N80" s="29">
        <v>61242.90410958901</v>
      </c>
      <c r="O80" s="29"/>
      <c r="P80" s="29">
        <v>60801.968219178096</v>
      </c>
      <c r="Q80" s="29"/>
      <c r="R80" s="110">
        <v>7896.328767123288</v>
      </c>
      <c r="S80" s="307"/>
      <c r="T80" s="110"/>
      <c r="U80" s="311"/>
      <c r="V80" s="115"/>
      <c r="W80" s="115"/>
      <c r="X80" s="32"/>
      <c r="Y80" s="34"/>
      <c r="Z80" s="37"/>
      <c r="AA80" s="37"/>
      <c r="AB80" s="52"/>
      <c r="AC80" s="75">
        <v>13.962962962962964</v>
      </c>
      <c r="AD80" s="37">
        <v>0.5340406719717065</v>
      </c>
      <c r="AE80" s="37">
        <v>0.45446507515473034</v>
      </c>
      <c r="AF80" s="98">
        <v>19</v>
      </c>
      <c r="AG80" s="98">
        <v>407</v>
      </c>
      <c r="AH80" s="186"/>
      <c r="AI80" s="30">
        <v>3585</v>
      </c>
      <c r="AJ80" s="109"/>
      <c r="AK80" s="55">
        <v>229</v>
      </c>
      <c r="AL80" s="55"/>
      <c r="AM80" s="56">
        <v>30</v>
      </c>
      <c r="AN80" s="57">
        <v>4</v>
      </c>
      <c r="AO80" s="54">
        <v>3558473.6768607735</v>
      </c>
    </row>
    <row r="81" spans="1:41" ht="12.75">
      <c r="A81" s="6">
        <v>38899</v>
      </c>
      <c r="B81" s="286">
        <v>4996.785</v>
      </c>
      <c r="C81" s="8"/>
      <c r="D81" s="41">
        <v>5</v>
      </c>
      <c r="E81" s="41"/>
      <c r="F81" s="58">
        <v>0.8039</v>
      </c>
      <c r="G81" s="298">
        <v>626193</v>
      </c>
      <c r="H81" s="8"/>
      <c r="I81" s="50">
        <v>5.5</v>
      </c>
      <c r="J81" s="425"/>
      <c r="K81" s="431"/>
      <c r="L81" s="44">
        <v>106576.63232876713</v>
      </c>
      <c r="M81" s="30"/>
      <c r="N81" s="29">
        <v>45363.91232876712</v>
      </c>
      <c r="O81" s="29"/>
      <c r="P81" s="29">
        <v>52959.38301369864</v>
      </c>
      <c r="Q81" s="29"/>
      <c r="R81" s="110">
        <v>7749.369863013699</v>
      </c>
      <c r="S81" s="307"/>
      <c r="T81" s="110"/>
      <c r="U81" s="311"/>
      <c r="V81" s="115"/>
      <c r="W81" s="115"/>
      <c r="X81" s="32"/>
      <c r="Y81" s="34"/>
      <c r="Z81" s="37"/>
      <c r="AA81" s="37"/>
      <c r="AB81" s="52"/>
      <c r="AC81" s="75">
        <v>10.126582278481013</v>
      </c>
      <c r="AD81" s="37">
        <v>0.5475</v>
      </c>
      <c r="AE81" s="37">
        <v>0.4275</v>
      </c>
      <c r="AF81" s="98">
        <v>14</v>
      </c>
      <c r="AG81" s="98">
        <v>297</v>
      </c>
      <c r="AH81" s="186"/>
      <c r="AI81" s="30">
        <v>2314</v>
      </c>
      <c r="AJ81" s="109"/>
      <c r="AK81" s="55">
        <v>193</v>
      </c>
      <c r="AL81" s="55"/>
      <c r="AM81" s="56">
        <v>31</v>
      </c>
      <c r="AN81" s="57">
        <v>4</v>
      </c>
      <c r="AO81" s="54">
        <v>559458.8744588746</v>
      </c>
    </row>
    <row r="82" spans="1:41" ht="12.75">
      <c r="A82" s="6">
        <v>38930</v>
      </c>
      <c r="B82" s="286">
        <v>4824.116</v>
      </c>
      <c r="C82" s="8"/>
      <c r="D82" s="41">
        <v>5</v>
      </c>
      <c r="E82" s="41"/>
      <c r="F82" s="58">
        <v>0.8039</v>
      </c>
      <c r="G82" s="298">
        <v>602602</v>
      </c>
      <c r="H82" s="8"/>
      <c r="I82" s="50">
        <v>5.5</v>
      </c>
      <c r="J82" s="425"/>
      <c r="K82" s="431"/>
      <c r="L82" s="44">
        <v>69864.16767123286</v>
      </c>
      <c r="M82" s="30"/>
      <c r="N82" s="29">
        <v>32797.512328767116</v>
      </c>
      <c r="O82" s="29"/>
      <c r="P82" s="29">
        <v>29639.806027397255</v>
      </c>
      <c r="Q82" s="29"/>
      <c r="R82" s="110">
        <v>7154.630136986301</v>
      </c>
      <c r="S82" s="307"/>
      <c r="T82" s="110"/>
      <c r="U82" s="311"/>
      <c r="V82" s="115"/>
      <c r="W82" s="115"/>
      <c r="X82" s="32"/>
      <c r="Y82" s="34"/>
      <c r="Z82" s="37"/>
      <c r="AA82" s="37"/>
      <c r="AB82" s="52"/>
      <c r="AC82" s="75">
        <v>9.9375</v>
      </c>
      <c r="AD82" s="37">
        <v>0.6022012578616353</v>
      </c>
      <c r="AE82" s="37">
        <v>0.3867924528301887</v>
      </c>
      <c r="AF82" s="98">
        <v>15</v>
      </c>
      <c r="AG82" s="98">
        <v>223</v>
      </c>
      <c r="AH82" s="186"/>
      <c r="AI82" s="30">
        <v>2219</v>
      </c>
      <c r="AJ82" s="109"/>
      <c r="AK82" s="55">
        <v>309</v>
      </c>
      <c r="AL82" s="55"/>
      <c r="AM82" s="56">
        <v>0</v>
      </c>
      <c r="AN82" s="57">
        <v>0</v>
      </c>
      <c r="AO82" s="54"/>
    </row>
    <row r="83" spans="1:41" ht="12.75">
      <c r="A83" s="6">
        <v>38961</v>
      </c>
      <c r="B83" s="286">
        <v>4394.985</v>
      </c>
      <c r="C83" s="8"/>
      <c r="D83" s="41">
        <v>5</v>
      </c>
      <c r="E83" s="41"/>
      <c r="F83" s="58">
        <v>0.8039</v>
      </c>
      <c r="G83" s="298">
        <v>565639</v>
      </c>
      <c r="H83" s="8"/>
      <c r="I83" s="50">
        <v>5.5</v>
      </c>
      <c r="J83" s="425"/>
      <c r="K83" s="431"/>
      <c r="L83" s="44">
        <v>166267.11452054797</v>
      </c>
      <c r="M83" s="30"/>
      <c r="N83" s="29">
        <v>84406.19178082192</v>
      </c>
      <c r="O83" s="29"/>
      <c r="P83" s="29">
        <v>71565.12</v>
      </c>
      <c r="Q83" s="29"/>
      <c r="R83" s="110">
        <v>9785.09589041096</v>
      </c>
      <c r="S83" s="307"/>
      <c r="T83" s="110"/>
      <c r="U83" s="311"/>
      <c r="V83" s="115"/>
      <c r="W83" s="115"/>
      <c r="X83" s="32"/>
      <c r="Y83" s="34"/>
      <c r="Z83" s="37"/>
      <c r="AA83" s="37"/>
      <c r="AB83" s="52"/>
      <c r="AC83" s="75">
        <v>14.964705882352941</v>
      </c>
      <c r="AD83" s="37">
        <v>0.5330188679245284</v>
      </c>
      <c r="AE83" s="37">
        <v>0.45125786163522014</v>
      </c>
      <c r="AF83" s="98">
        <v>13</v>
      </c>
      <c r="AG83" s="98">
        <v>466</v>
      </c>
      <c r="AH83" s="186"/>
      <c r="AI83" s="30">
        <v>4409</v>
      </c>
      <c r="AJ83" s="109"/>
      <c r="AK83" s="55">
        <v>323</v>
      </c>
      <c r="AL83" s="55"/>
      <c r="AM83" s="56">
        <v>21</v>
      </c>
      <c r="AN83" s="57">
        <v>2</v>
      </c>
      <c r="AO83" s="54">
        <v>1538000</v>
      </c>
    </row>
    <row r="84" spans="1:41" ht="12.75">
      <c r="A84" s="6">
        <v>38991</v>
      </c>
      <c r="B84" s="286">
        <v>4575.219</v>
      </c>
      <c r="C84" s="8"/>
      <c r="D84" s="41">
        <v>5</v>
      </c>
      <c r="E84" s="41"/>
      <c r="F84" s="58">
        <v>0.8039</v>
      </c>
      <c r="G84" s="298">
        <v>574730</v>
      </c>
      <c r="H84" s="8"/>
      <c r="I84" s="50">
        <v>5.5</v>
      </c>
      <c r="J84" s="425"/>
      <c r="K84" s="431"/>
      <c r="L84" s="44">
        <v>204696.97643835619</v>
      </c>
      <c r="M84" s="30"/>
      <c r="N84" s="29">
        <v>93722.13698630137</v>
      </c>
      <c r="O84" s="29"/>
      <c r="P84" s="29">
        <v>100271.92438356165</v>
      </c>
      <c r="Q84" s="29"/>
      <c r="R84" s="110">
        <v>10089.86301369863</v>
      </c>
      <c r="S84" s="307"/>
      <c r="T84" s="110"/>
      <c r="U84" s="311"/>
      <c r="V84" s="115"/>
      <c r="W84" s="115"/>
      <c r="X84" s="32"/>
      <c r="Y84" s="34"/>
      <c r="Z84" s="37"/>
      <c r="AA84" s="37"/>
      <c r="AB84" s="52"/>
      <c r="AC84" s="75">
        <v>16.402298850574713</v>
      </c>
      <c r="AD84" s="37">
        <v>0.5381920112123335</v>
      </c>
      <c r="AE84" s="37">
        <v>0.4477925718290119</v>
      </c>
      <c r="AF84" s="98">
        <v>13</v>
      </c>
      <c r="AG84" s="98">
        <v>549</v>
      </c>
      <c r="AH84" s="186"/>
      <c r="AI84" s="30">
        <v>2947</v>
      </c>
      <c r="AJ84" s="109"/>
      <c r="AK84" s="55">
        <v>268</v>
      </c>
      <c r="AL84" s="55"/>
      <c r="AM84" s="56">
        <v>0</v>
      </c>
      <c r="AN84" s="57">
        <v>0</v>
      </c>
      <c r="AO84" s="54"/>
    </row>
    <row r="85" spans="1:41" ht="12.75">
      <c r="A85" s="6">
        <v>39022</v>
      </c>
      <c r="B85" s="286">
        <v>4552.801</v>
      </c>
      <c r="C85" s="8"/>
      <c r="D85" s="41">
        <v>5</v>
      </c>
      <c r="E85" s="41"/>
      <c r="F85" s="58">
        <v>0.8039</v>
      </c>
      <c r="G85" s="298">
        <v>581827</v>
      </c>
      <c r="H85" s="8"/>
      <c r="I85" s="50">
        <v>5.5</v>
      </c>
      <c r="J85" s="425"/>
      <c r="K85" s="431"/>
      <c r="L85" s="44">
        <v>148012.00767123286</v>
      </c>
      <c r="M85" s="30"/>
      <c r="N85" s="29">
        <v>70948.47123287669</v>
      </c>
      <c r="O85" s="29"/>
      <c r="P85" s="29">
        <v>67463.43780821917</v>
      </c>
      <c r="Q85" s="29"/>
      <c r="R85" s="110">
        <v>9073.972602739726</v>
      </c>
      <c r="S85" s="307"/>
      <c r="T85" s="110"/>
      <c r="U85" s="311"/>
      <c r="V85" s="115"/>
      <c r="W85" s="115"/>
      <c r="X85" s="32"/>
      <c r="Y85" s="34"/>
      <c r="Z85" s="37"/>
      <c r="AA85" s="37"/>
      <c r="AB85" s="52"/>
      <c r="AC85" s="75">
        <v>14.91304347826087</v>
      </c>
      <c r="AD85" s="37">
        <v>0.5021865889212828</v>
      </c>
      <c r="AE85" s="37">
        <v>0.4744897959183674</v>
      </c>
      <c r="AF85" s="98">
        <v>15</v>
      </c>
      <c r="AG85" s="98">
        <v>519</v>
      </c>
      <c r="AH85" s="186"/>
      <c r="AI85" s="30">
        <v>2502</v>
      </c>
      <c r="AJ85" s="109"/>
      <c r="AK85" s="55">
        <v>288</v>
      </c>
      <c r="AL85" s="55"/>
      <c r="AM85" s="56">
        <v>15</v>
      </c>
      <c r="AN85" s="57">
        <v>1</v>
      </c>
      <c r="AO85" s="54">
        <v>1928571.4285714289</v>
      </c>
    </row>
    <row r="86" spans="1:41" ht="12.75">
      <c r="A86" s="6">
        <v>39052</v>
      </c>
      <c r="B86" s="286">
        <v>4390.861</v>
      </c>
      <c r="C86" s="8"/>
      <c r="D86" s="41">
        <v>5</v>
      </c>
      <c r="E86" s="41"/>
      <c r="F86" s="58">
        <v>0.8039</v>
      </c>
      <c r="G86" s="298">
        <v>551032</v>
      </c>
      <c r="H86" s="8"/>
      <c r="I86" s="50">
        <v>5.5</v>
      </c>
      <c r="J86" s="426"/>
      <c r="K86" s="432"/>
      <c r="L86" s="44">
        <v>136906.90520547944</v>
      </c>
      <c r="M86" s="30"/>
      <c r="N86" s="29">
        <v>76709.95068493151</v>
      </c>
      <c r="O86" s="29"/>
      <c r="P86" s="29">
        <v>52462.149041095894</v>
      </c>
      <c r="Q86" s="29"/>
      <c r="R86" s="110">
        <v>7338.0821917808225</v>
      </c>
      <c r="S86" s="307"/>
      <c r="T86" s="110"/>
      <c r="U86" s="311"/>
      <c r="V86" s="115"/>
      <c r="W86" s="115"/>
      <c r="X86" s="32"/>
      <c r="Y86" s="34"/>
      <c r="Z86" s="37"/>
      <c r="AA86" s="37"/>
      <c r="AB86" s="52"/>
      <c r="AC86" s="75">
        <v>11.043956043956044</v>
      </c>
      <c r="AD86" s="37">
        <v>0.5253731343283582</v>
      </c>
      <c r="AE86" s="37">
        <v>0.4527363184079602</v>
      </c>
      <c r="AF86" s="98">
        <v>17</v>
      </c>
      <c r="AG86" s="98">
        <v>453</v>
      </c>
      <c r="AH86" s="186"/>
      <c r="AI86" s="30">
        <v>2520</v>
      </c>
      <c r="AJ86" s="109"/>
      <c r="AK86" s="55">
        <v>261</v>
      </c>
      <c r="AL86" s="55"/>
      <c r="AM86" s="56">
        <v>12</v>
      </c>
      <c r="AN86" s="57">
        <v>2</v>
      </c>
      <c r="AO86" s="54">
        <v>1325928.5714285714</v>
      </c>
    </row>
    <row r="87" spans="1:41" ht="12.75">
      <c r="A87" s="6">
        <v>39083</v>
      </c>
      <c r="B87" s="286">
        <v>4667.464</v>
      </c>
      <c r="C87" s="8"/>
      <c r="D87" s="41">
        <v>5</v>
      </c>
      <c r="E87" s="41"/>
      <c r="F87" s="58">
        <v>0.8039</v>
      </c>
      <c r="G87" s="298">
        <v>562998</v>
      </c>
      <c r="H87" s="8"/>
      <c r="I87" s="50">
        <v>5.5</v>
      </c>
      <c r="J87" s="393">
        <v>12309</v>
      </c>
      <c r="K87" s="381">
        <v>211100</v>
      </c>
      <c r="L87" s="44">
        <v>259907.41150684928</v>
      </c>
      <c r="M87" s="30"/>
      <c r="N87" s="29">
        <v>157844.28493150685</v>
      </c>
      <c r="O87" s="29"/>
      <c r="P87" s="29">
        <v>87758.20602739726</v>
      </c>
      <c r="Q87" s="29"/>
      <c r="R87" s="110">
        <v>13586.301369863015</v>
      </c>
      <c r="S87" s="307"/>
      <c r="T87" s="110"/>
      <c r="U87" s="311"/>
      <c r="V87" s="115"/>
      <c r="W87" s="115"/>
      <c r="X87" s="32"/>
      <c r="Y87" s="34"/>
      <c r="Z87" s="37"/>
      <c r="AA87" s="37"/>
      <c r="AB87" s="52"/>
      <c r="AC87" s="75">
        <v>19.54736842105263</v>
      </c>
      <c r="AD87" s="37">
        <v>0.4711900915455035</v>
      </c>
      <c r="AE87" s="37">
        <v>0.5083467959073775</v>
      </c>
      <c r="AF87" s="98">
        <v>17</v>
      </c>
      <c r="AG87" s="98">
        <v>734</v>
      </c>
      <c r="AH87" s="186"/>
      <c r="AI87" s="30">
        <v>6055</v>
      </c>
      <c r="AJ87" s="109"/>
      <c r="AK87" s="381">
        <v>4905</v>
      </c>
      <c r="AL87" s="267"/>
      <c r="AM87" s="56">
        <v>6</v>
      </c>
      <c r="AN87" s="57">
        <v>2</v>
      </c>
      <c r="AO87" s="54">
        <v>734500</v>
      </c>
    </row>
    <row r="88" spans="1:41" ht="12.75">
      <c r="A88" s="6">
        <v>39114</v>
      </c>
      <c r="B88" s="286">
        <v>4008.289</v>
      </c>
      <c r="C88" s="8"/>
      <c r="D88" s="41">
        <v>5</v>
      </c>
      <c r="E88" s="41"/>
      <c r="F88" s="58">
        <v>0.8039</v>
      </c>
      <c r="G88" s="298">
        <v>531268</v>
      </c>
      <c r="H88" s="8"/>
      <c r="I88" s="50">
        <v>5.5</v>
      </c>
      <c r="J88" s="428"/>
      <c r="K88" s="433"/>
      <c r="L88" s="44">
        <v>299289.29424657533</v>
      </c>
      <c r="M88" s="30"/>
      <c r="N88" s="29">
        <v>170219.4410958904</v>
      </c>
      <c r="O88" s="29"/>
      <c r="P88" s="29">
        <v>91473.47506849316</v>
      </c>
      <c r="Q88" s="29"/>
      <c r="R88" s="109">
        <v>10593.86301369863</v>
      </c>
      <c r="S88" s="29"/>
      <c r="T88" s="109">
        <v>26092.158904109587</v>
      </c>
      <c r="U88" s="310"/>
      <c r="V88" s="115">
        <v>20400</v>
      </c>
      <c r="W88" s="115"/>
      <c r="X88" s="32"/>
      <c r="Y88" s="34"/>
      <c r="Z88" s="37"/>
      <c r="AA88" s="37"/>
      <c r="AB88" s="52"/>
      <c r="AC88" s="75">
        <v>18.669811320754718</v>
      </c>
      <c r="AD88" s="37">
        <v>0.49722081859525014</v>
      </c>
      <c r="AE88" s="37">
        <v>0.4866093986862052</v>
      </c>
      <c r="AF88" s="98">
        <v>15</v>
      </c>
      <c r="AG88" s="98">
        <v>764</v>
      </c>
      <c r="AH88" s="186"/>
      <c r="AI88" s="30">
        <v>4476</v>
      </c>
      <c r="AJ88" s="109"/>
      <c r="AK88" s="382"/>
      <c r="AL88" s="267"/>
      <c r="AM88" s="56">
        <v>18</v>
      </c>
      <c r="AN88" s="57">
        <v>1</v>
      </c>
      <c r="AO88" s="54">
        <v>1000000</v>
      </c>
    </row>
    <row r="89" spans="1:41" ht="12.75">
      <c r="A89" s="6">
        <v>39142</v>
      </c>
      <c r="B89" s="286">
        <v>4661.911</v>
      </c>
      <c r="C89" s="8"/>
      <c r="D89" s="41">
        <v>5</v>
      </c>
      <c r="E89" s="41"/>
      <c r="F89" s="58">
        <v>0.8039</v>
      </c>
      <c r="G89" s="299">
        <v>608907</v>
      </c>
      <c r="H89" s="8"/>
      <c r="I89" s="50">
        <v>5.5</v>
      </c>
      <c r="J89" s="428"/>
      <c r="K89" s="433"/>
      <c r="L89" s="44">
        <v>207122.6136986301</v>
      </c>
      <c r="M89" s="30"/>
      <c r="N89" s="29">
        <v>95713.51232876712</v>
      </c>
      <c r="O89" s="29"/>
      <c r="P89" s="29">
        <v>67045.75890410958</v>
      </c>
      <c r="Q89" s="29"/>
      <c r="R89" s="109">
        <v>5907.945205479452</v>
      </c>
      <c r="S89" s="29"/>
      <c r="T89" s="109">
        <v>37790.498630136986</v>
      </c>
      <c r="U89" s="310"/>
      <c r="V89" s="115">
        <v>33507.63</v>
      </c>
      <c r="W89" s="115"/>
      <c r="X89" s="32"/>
      <c r="Y89" s="34"/>
      <c r="Z89" s="37"/>
      <c r="AA89" s="37"/>
      <c r="AB89" s="52"/>
      <c r="AC89" s="75">
        <v>17.673076923076923</v>
      </c>
      <c r="AD89" s="37">
        <v>0.5193340494092374</v>
      </c>
      <c r="AE89" s="37">
        <v>0.45375408052230687</v>
      </c>
      <c r="AF89" s="98">
        <v>19</v>
      </c>
      <c r="AG89" s="98">
        <v>714</v>
      </c>
      <c r="AH89" s="186"/>
      <c r="AI89" s="30">
        <v>2467</v>
      </c>
      <c r="AJ89" s="109"/>
      <c r="AK89" s="382"/>
      <c r="AL89" s="267"/>
      <c r="AM89" s="56">
        <v>0</v>
      </c>
      <c r="AN89" s="57">
        <v>0</v>
      </c>
      <c r="AO89" s="54">
        <v>0</v>
      </c>
    </row>
    <row r="90" spans="1:41" ht="12.75">
      <c r="A90" s="6">
        <v>39173</v>
      </c>
      <c r="B90" s="286">
        <v>4708.003</v>
      </c>
      <c r="C90" s="8"/>
      <c r="D90" s="41">
        <v>5</v>
      </c>
      <c r="E90" s="41"/>
      <c r="F90" s="58">
        <v>0.8039</v>
      </c>
      <c r="G90" s="300">
        <v>604856</v>
      </c>
      <c r="H90" s="8"/>
      <c r="I90" s="50">
        <v>5.5</v>
      </c>
      <c r="J90" s="428"/>
      <c r="K90" s="433"/>
      <c r="L90" s="44">
        <v>175874.72876712325</v>
      </c>
      <c r="M90" s="30"/>
      <c r="N90" s="29">
        <v>68972.51506849314</v>
      </c>
      <c r="O90" s="29"/>
      <c r="P90" s="29">
        <v>67299.48493150684</v>
      </c>
      <c r="Q90" s="29"/>
      <c r="R90" s="109">
        <v>3830.7945205479455</v>
      </c>
      <c r="S90" s="29"/>
      <c r="T90" s="109">
        <v>35191.49589041095</v>
      </c>
      <c r="U90" s="310"/>
      <c r="V90" s="115">
        <v>31244.85</v>
      </c>
      <c r="W90" s="115"/>
      <c r="X90" s="32"/>
      <c r="Y90" s="34"/>
      <c r="Z90" s="37"/>
      <c r="AA90" s="37"/>
      <c r="AB90" s="52"/>
      <c r="AC90" s="75">
        <v>13.795918367346939</v>
      </c>
      <c r="AD90" s="37">
        <v>0.5645756457564576</v>
      </c>
      <c r="AE90" s="37">
        <v>0.4199261992619926</v>
      </c>
      <c r="AF90" s="98">
        <v>18</v>
      </c>
      <c r="AG90" s="98">
        <v>515</v>
      </c>
      <c r="AH90" s="186"/>
      <c r="AI90" s="30">
        <v>1701</v>
      </c>
      <c r="AJ90" s="109"/>
      <c r="AK90" s="382"/>
      <c r="AL90" s="267"/>
      <c r="AM90" s="56">
        <v>0</v>
      </c>
      <c r="AN90" s="57">
        <v>0</v>
      </c>
      <c r="AO90" s="54">
        <v>0</v>
      </c>
    </row>
    <row r="91" spans="1:41" ht="12.75">
      <c r="A91" s="6">
        <v>39203</v>
      </c>
      <c r="B91" s="286">
        <v>4982.85</v>
      </c>
      <c r="C91" s="8"/>
      <c r="D91" s="41">
        <v>5</v>
      </c>
      <c r="E91" s="41"/>
      <c r="F91" s="58">
        <v>0.8039</v>
      </c>
      <c r="G91" s="300">
        <v>645418</v>
      </c>
      <c r="H91" s="8"/>
      <c r="I91" s="50">
        <v>5.5</v>
      </c>
      <c r="J91" s="428"/>
      <c r="K91" s="433"/>
      <c r="L91" s="44">
        <v>151827.96164383562</v>
      </c>
      <c r="M91" s="30"/>
      <c r="N91" s="29">
        <v>51022.060273972595</v>
      </c>
      <c r="O91" s="29"/>
      <c r="P91" s="29">
        <v>62912.761643835605</v>
      </c>
      <c r="Q91" s="29"/>
      <c r="R91" s="109">
        <v>3253.8082191780823</v>
      </c>
      <c r="S91" s="29"/>
      <c r="T91" s="109">
        <v>34090.191780821915</v>
      </c>
      <c r="U91" s="310"/>
      <c r="V91" s="115">
        <v>39288.6</v>
      </c>
      <c r="W91" s="115"/>
      <c r="X91" s="32"/>
      <c r="Y91" s="34"/>
      <c r="Z91" s="37"/>
      <c r="AA91" s="37"/>
      <c r="AB91" s="52"/>
      <c r="AC91" s="75">
        <v>11.970873786407767</v>
      </c>
      <c r="AD91" s="37">
        <v>0.5636658556366586</v>
      </c>
      <c r="AE91" s="37">
        <v>0.41686942416869427</v>
      </c>
      <c r="AF91" s="98">
        <v>17</v>
      </c>
      <c r="AG91" s="98">
        <v>479</v>
      </c>
      <c r="AH91" s="186"/>
      <c r="AI91" s="30">
        <v>1676</v>
      </c>
      <c r="AJ91" s="109"/>
      <c r="AK91" s="382"/>
      <c r="AL91" s="267"/>
      <c r="AM91" s="56">
        <v>0</v>
      </c>
      <c r="AN91" s="57">
        <v>0</v>
      </c>
      <c r="AO91" s="54">
        <v>0</v>
      </c>
    </row>
    <row r="92" spans="1:41" ht="12.75">
      <c r="A92" s="6">
        <v>39234</v>
      </c>
      <c r="B92" s="286">
        <v>5011.018</v>
      </c>
      <c r="C92" s="8"/>
      <c r="D92" s="41">
        <v>5</v>
      </c>
      <c r="E92" s="41"/>
      <c r="F92" s="58">
        <v>0.8039</v>
      </c>
      <c r="G92" s="300">
        <v>647066</v>
      </c>
      <c r="H92" s="8"/>
      <c r="I92" s="50">
        <v>5.5</v>
      </c>
      <c r="J92" s="428"/>
      <c r="K92" s="433"/>
      <c r="L92" s="44">
        <v>155803.5715068493</v>
      </c>
      <c r="M92" s="30"/>
      <c r="N92" s="29">
        <v>47191.430136986295</v>
      </c>
      <c r="O92" s="29"/>
      <c r="P92" s="29">
        <v>68504.8536986301</v>
      </c>
      <c r="Q92" s="29"/>
      <c r="R92" s="109">
        <v>3025.972602739726</v>
      </c>
      <c r="S92" s="29"/>
      <c r="T92" s="109">
        <v>36524.18630136986</v>
      </c>
      <c r="U92" s="310"/>
      <c r="V92" s="115">
        <v>48388.86</v>
      </c>
      <c r="W92" s="115"/>
      <c r="X92" s="32"/>
      <c r="Y92" s="34"/>
      <c r="Z92" s="37"/>
      <c r="AA92" s="37"/>
      <c r="AB92" s="52"/>
      <c r="AC92" s="75">
        <v>15.380952380952381</v>
      </c>
      <c r="AD92" s="37">
        <v>0.5182662538699689</v>
      </c>
      <c r="AE92" s="37">
        <v>0.4631578947368421</v>
      </c>
      <c r="AF92" s="98">
        <v>14</v>
      </c>
      <c r="AG92" s="98">
        <v>556</v>
      </c>
      <c r="AH92" s="186"/>
      <c r="AI92" s="30">
        <v>1682</v>
      </c>
      <c r="AJ92" s="109"/>
      <c r="AK92" s="382"/>
      <c r="AL92" s="267"/>
      <c r="AM92" s="56">
        <v>0</v>
      </c>
      <c r="AN92" s="57">
        <v>0</v>
      </c>
      <c r="AO92" s="54">
        <v>0</v>
      </c>
    </row>
    <row r="93" spans="1:41" ht="12.75">
      <c r="A93" s="6">
        <v>39264</v>
      </c>
      <c r="B93" s="286">
        <v>4971.321</v>
      </c>
      <c r="C93" s="8"/>
      <c r="D93" s="41">
        <v>5</v>
      </c>
      <c r="E93" s="41"/>
      <c r="F93" s="58">
        <v>0.8039</v>
      </c>
      <c r="G93" s="300">
        <v>599845</v>
      </c>
      <c r="H93" s="8"/>
      <c r="I93" s="50">
        <v>5.5</v>
      </c>
      <c r="J93" s="428"/>
      <c r="K93" s="433"/>
      <c r="L93" s="44">
        <v>146782.19835616442</v>
      </c>
      <c r="M93" s="30"/>
      <c r="N93" s="29">
        <v>41137.90684931507</v>
      </c>
      <c r="O93" s="29"/>
      <c r="P93" s="29">
        <v>64711.666849315094</v>
      </c>
      <c r="Q93" s="29"/>
      <c r="R93" s="109">
        <v>3025.972602739726</v>
      </c>
      <c r="S93" s="29"/>
      <c r="T93" s="109">
        <v>37357.28219178082</v>
      </c>
      <c r="U93" s="310"/>
      <c r="V93" s="115">
        <v>38428.65</v>
      </c>
      <c r="W93" s="115"/>
      <c r="X93" s="32"/>
      <c r="Y93" s="34"/>
      <c r="Z93" s="37"/>
      <c r="AA93" s="37"/>
      <c r="AB93" s="52"/>
      <c r="AC93" s="75">
        <v>11.16161616161616</v>
      </c>
      <c r="AD93" s="37">
        <v>0.5782805429864253</v>
      </c>
      <c r="AE93" s="37">
        <v>0.41266968325791853</v>
      </c>
      <c r="AF93" s="98">
        <v>14</v>
      </c>
      <c r="AG93" s="98">
        <v>389</v>
      </c>
      <c r="AH93" s="186"/>
      <c r="AI93" s="30">
        <v>1462</v>
      </c>
      <c r="AJ93" s="109"/>
      <c r="AK93" s="382"/>
      <c r="AL93" s="267"/>
      <c r="AM93" s="56">
        <v>0</v>
      </c>
      <c r="AN93" s="57">
        <v>0</v>
      </c>
      <c r="AO93" s="54">
        <v>0</v>
      </c>
    </row>
    <row r="94" spans="1:41" ht="12.75">
      <c r="A94" s="6">
        <v>39295</v>
      </c>
      <c r="B94" s="286">
        <v>4682.222</v>
      </c>
      <c r="C94" s="8"/>
      <c r="D94" s="41">
        <v>5.3</v>
      </c>
      <c r="E94" s="41">
        <v>4.9</v>
      </c>
      <c r="F94" s="58">
        <v>0.8039</v>
      </c>
      <c r="G94" s="300">
        <v>597619</v>
      </c>
      <c r="H94" s="8"/>
      <c r="I94" s="50">
        <v>6</v>
      </c>
      <c r="J94" s="428"/>
      <c r="K94" s="433"/>
      <c r="L94" s="44">
        <v>88426.0306849315</v>
      </c>
      <c r="M94" s="30"/>
      <c r="N94" s="29">
        <v>19965.764383561644</v>
      </c>
      <c r="O94" s="29"/>
      <c r="P94" s="29">
        <v>28182.101917808217</v>
      </c>
      <c r="Q94" s="29"/>
      <c r="R94" s="109">
        <v>2852.383561643836</v>
      </c>
      <c r="S94" s="29"/>
      <c r="T94" s="109">
        <v>37107.8301369863</v>
      </c>
      <c r="U94" s="310"/>
      <c r="V94" s="115">
        <v>35876.88</v>
      </c>
      <c r="W94" s="115"/>
      <c r="X94" s="32"/>
      <c r="Y94" s="34"/>
      <c r="Z94" s="37"/>
      <c r="AA94" s="37"/>
      <c r="AB94" s="52"/>
      <c r="AC94" s="75">
        <v>10.181818181818182</v>
      </c>
      <c r="AD94" s="37">
        <v>0.5873015873015872</v>
      </c>
      <c r="AE94" s="37">
        <v>0.39880952380952384</v>
      </c>
      <c r="AF94" s="98">
        <v>15</v>
      </c>
      <c r="AG94" s="98">
        <v>344</v>
      </c>
      <c r="AH94" s="186"/>
      <c r="AI94" s="30">
        <v>1453</v>
      </c>
      <c r="AJ94" s="109"/>
      <c r="AK94" s="382"/>
      <c r="AL94" s="267"/>
      <c r="AM94" s="56">
        <v>24</v>
      </c>
      <c r="AN94" s="57">
        <v>2</v>
      </c>
      <c r="AO94" s="54">
        <v>1373000</v>
      </c>
    </row>
    <row r="95" spans="1:41" ht="12.75">
      <c r="A95" s="119">
        <v>39326</v>
      </c>
      <c r="B95" s="109">
        <v>4015.89</v>
      </c>
      <c r="C95" s="29"/>
      <c r="D95" s="41">
        <v>5.3</v>
      </c>
      <c r="E95" s="41">
        <v>4.9</v>
      </c>
      <c r="F95" s="58">
        <v>0.8039</v>
      </c>
      <c r="G95" s="300">
        <v>542584</v>
      </c>
      <c r="H95" s="8"/>
      <c r="I95" s="50">
        <v>6</v>
      </c>
      <c r="J95" s="428"/>
      <c r="K95" s="433"/>
      <c r="L95" s="44">
        <v>207222.77589041088</v>
      </c>
      <c r="M95" s="30"/>
      <c r="N95" s="29">
        <v>73503.6821917808</v>
      </c>
      <c r="O95" s="29"/>
      <c r="P95" s="29">
        <v>83873.21424657531</v>
      </c>
      <c r="Q95" s="29"/>
      <c r="R95" s="109">
        <v>3284.383561643836</v>
      </c>
      <c r="S95" s="29"/>
      <c r="T95" s="109">
        <v>45949.39726027397</v>
      </c>
      <c r="U95" s="310"/>
      <c r="V95" s="115">
        <v>44403.84</v>
      </c>
      <c r="W95" s="115"/>
      <c r="X95" s="32"/>
      <c r="Y95" s="34"/>
      <c r="Z95" s="37"/>
      <c r="AA95" s="37"/>
      <c r="AB95" s="52"/>
      <c r="AC95" s="75">
        <v>15.5</v>
      </c>
      <c r="AD95" s="37">
        <v>0.535</v>
      </c>
      <c r="AE95" s="37">
        <v>0.453</v>
      </c>
      <c r="AF95" s="98">
        <v>36</v>
      </c>
      <c r="AG95" s="98">
        <v>614</v>
      </c>
      <c r="AH95" s="186"/>
      <c r="AI95" s="30">
        <v>1476</v>
      </c>
      <c r="AJ95" s="109"/>
      <c r="AK95" s="382"/>
      <c r="AL95" s="267"/>
      <c r="AM95" s="56">
        <v>24</v>
      </c>
      <c r="AN95" s="57">
        <v>2</v>
      </c>
      <c r="AO95" s="54">
        <v>1129000</v>
      </c>
    </row>
    <row r="96" spans="1:41" ht="12.75">
      <c r="A96" s="119">
        <v>39356</v>
      </c>
      <c r="B96" s="109">
        <v>4624.651</v>
      </c>
      <c r="C96" s="29"/>
      <c r="D96" s="41">
        <v>5.3</v>
      </c>
      <c r="E96" s="41">
        <v>4.9</v>
      </c>
      <c r="F96" s="58">
        <v>0.8039</v>
      </c>
      <c r="G96" s="300">
        <v>523917</v>
      </c>
      <c r="H96" s="8"/>
      <c r="I96" s="50">
        <v>6</v>
      </c>
      <c r="J96" s="428"/>
      <c r="K96" s="433"/>
      <c r="L96" s="44">
        <v>208448.245479452</v>
      </c>
      <c r="M96" s="30"/>
      <c r="N96" s="29">
        <v>72196.04383561642</v>
      </c>
      <c r="O96" s="29"/>
      <c r="P96" s="29">
        <v>78245.71397260271</v>
      </c>
      <c r="Q96" s="29"/>
      <c r="R96" s="109">
        <v>3024.986301369863</v>
      </c>
      <c r="S96" s="29"/>
      <c r="T96" s="109">
        <v>54401.687671232874</v>
      </c>
      <c r="U96" s="310"/>
      <c r="V96" s="115">
        <v>53361.36</v>
      </c>
      <c r="W96" s="115"/>
      <c r="X96" s="32"/>
      <c r="Y96" s="34"/>
      <c r="Z96" s="37"/>
      <c r="AA96" s="37"/>
      <c r="AB96" s="52"/>
      <c r="AC96" s="75">
        <v>16.6</v>
      </c>
      <c r="AD96" s="37">
        <v>0.558</v>
      </c>
      <c r="AE96" s="37">
        <v>0.426</v>
      </c>
      <c r="AF96" s="98">
        <v>27</v>
      </c>
      <c r="AG96" s="98">
        <v>619</v>
      </c>
      <c r="AH96" s="186"/>
      <c r="AI96" s="30">
        <v>1488</v>
      </c>
      <c r="AJ96" s="109"/>
      <c r="AK96" s="382"/>
      <c r="AL96" s="267"/>
      <c r="AM96" s="56">
        <v>0</v>
      </c>
      <c r="AN96" s="57">
        <v>0</v>
      </c>
      <c r="AO96" s="54">
        <v>0</v>
      </c>
    </row>
    <row r="97" spans="1:41" ht="12.75">
      <c r="A97" s="119">
        <v>39387</v>
      </c>
      <c r="B97" s="109">
        <v>4360.833</v>
      </c>
      <c r="C97" s="29"/>
      <c r="D97" s="41">
        <v>5.3</v>
      </c>
      <c r="E97" s="41">
        <v>4.9</v>
      </c>
      <c r="F97" s="58">
        <v>0.8039</v>
      </c>
      <c r="G97" s="300">
        <v>593581</v>
      </c>
      <c r="H97" s="8"/>
      <c r="I97" s="50">
        <v>6</v>
      </c>
      <c r="J97" s="428"/>
      <c r="K97" s="433"/>
      <c r="L97" s="44">
        <v>232227.52767123285</v>
      </c>
      <c r="M97" s="30"/>
      <c r="N97" s="29">
        <v>102786.54246575342</v>
      </c>
      <c r="O97" s="29"/>
      <c r="P97" s="29">
        <v>80244.74958904108</v>
      </c>
      <c r="Q97" s="29"/>
      <c r="R97" s="109">
        <v>2216.219178082192</v>
      </c>
      <c r="S97" s="29"/>
      <c r="T97" s="109">
        <v>46476.8712328767</v>
      </c>
      <c r="U97" s="310"/>
      <c r="V97" s="115">
        <v>43587.18</v>
      </c>
      <c r="W97" s="115"/>
      <c r="X97" s="32"/>
      <c r="Y97" s="34"/>
      <c r="Z97" s="37"/>
      <c r="AA97" s="37"/>
      <c r="AB97" s="52"/>
      <c r="AC97" s="75">
        <v>13.660714285714286</v>
      </c>
      <c r="AD97" s="37">
        <v>0.5803921568627451</v>
      </c>
      <c r="AE97" s="37">
        <v>0.39673202614379083</v>
      </c>
      <c r="AF97" s="98">
        <v>11</v>
      </c>
      <c r="AG97" s="98">
        <v>586</v>
      </c>
      <c r="AH97" s="186"/>
      <c r="AI97" s="30">
        <v>1358</v>
      </c>
      <c r="AJ97" s="109"/>
      <c r="AK97" s="382"/>
      <c r="AL97" s="267"/>
      <c r="AM97" s="56">
        <v>0</v>
      </c>
      <c r="AN97" s="57">
        <v>0</v>
      </c>
      <c r="AO97" s="54">
        <v>0</v>
      </c>
    </row>
    <row r="98" spans="1:41" ht="12.75">
      <c r="A98" s="119">
        <v>39417</v>
      </c>
      <c r="B98" s="109">
        <v>4250.476</v>
      </c>
      <c r="C98" s="29"/>
      <c r="D98" s="41">
        <v>5.3</v>
      </c>
      <c r="E98" s="41">
        <v>4.9</v>
      </c>
      <c r="F98" s="58">
        <v>0.8039</v>
      </c>
      <c r="G98" s="300">
        <v>559455</v>
      </c>
      <c r="H98" s="8"/>
      <c r="I98" s="50">
        <v>6</v>
      </c>
      <c r="J98" s="429"/>
      <c r="K98" s="434"/>
      <c r="L98" s="44">
        <v>170939.75013698626</v>
      </c>
      <c r="M98" s="30"/>
      <c r="N98" s="29">
        <v>67742.6630136986</v>
      </c>
      <c r="O98" s="29"/>
      <c r="P98" s="29">
        <v>50340.095342465735</v>
      </c>
      <c r="Q98" s="29"/>
      <c r="R98" s="109">
        <v>2361.205479452055</v>
      </c>
      <c r="S98" s="29"/>
      <c r="T98" s="109">
        <v>50170.53698630136</v>
      </c>
      <c r="U98" s="310"/>
      <c r="V98" s="120">
        <v>40281.93</v>
      </c>
      <c r="W98" s="120"/>
      <c r="X98" s="32"/>
      <c r="Y98" s="34"/>
      <c r="Z98" s="37"/>
      <c r="AA98" s="37"/>
      <c r="AB98" s="52"/>
      <c r="AC98" s="75">
        <v>10.191666666666666</v>
      </c>
      <c r="AD98" s="37">
        <v>0.5960752248569092</v>
      </c>
      <c r="AE98" s="37">
        <v>0.3769419460343418</v>
      </c>
      <c r="AF98" s="98">
        <v>10</v>
      </c>
      <c r="AG98" s="98">
        <v>450</v>
      </c>
      <c r="AH98" s="186"/>
      <c r="AI98" s="30">
        <v>1377</v>
      </c>
      <c r="AJ98" s="109"/>
      <c r="AK98" s="383"/>
      <c r="AL98" s="267"/>
      <c r="AM98" s="56">
        <v>0</v>
      </c>
      <c r="AN98" s="57">
        <v>0</v>
      </c>
      <c r="AO98" s="54">
        <v>0</v>
      </c>
    </row>
    <row r="99" spans="1:41" ht="12.75">
      <c r="A99" s="119">
        <v>39448</v>
      </c>
      <c r="B99" s="109">
        <v>4373.9629</v>
      </c>
      <c r="C99" s="29"/>
      <c r="D99" s="41">
        <v>5.3</v>
      </c>
      <c r="E99" s="41">
        <v>4.9</v>
      </c>
      <c r="F99" s="58">
        <v>0.8039</v>
      </c>
      <c r="G99" s="301">
        <v>557827</v>
      </c>
      <c r="H99" s="29"/>
      <c r="I99" s="50">
        <v>6</v>
      </c>
      <c r="J99" s="399">
        <v>12920</v>
      </c>
      <c r="K99" s="402">
        <v>249700</v>
      </c>
      <c r="L99" s="44">
        <v>219939.0904109589</v>
      </c>
      <c r="M99" s="30"/>
      <c r="N99" s="29">
        <v>89434.22465753424</v>
      </c>
      <c r="O99" s="29"/>
      <c r="P99" s="29">
        <v>62489.950684931515</v>
      </c>
      <c r="Q99" s="29"/>
      <c r="R99" s="109">
        <v>3316.931506849315</v>
      </c>
      <c r="S99" s="29"/>
      <c r="T99" s="109">
        <v>64182.60821917807</v>
      </c>
      <c r="U99" s="310"/>
      <c r="V99" s="120">
        <v>34884.72</v>
      </c>
      <c r="W99" s="120"/>
      <c r="X99" s="32"/>
      <c r="Y99" s="34"/>
      <c r="Z99" s="37"/>
      <c r="AA99" s="37"/>
      <c r="AB99" s="52"/>
      <c r="AC99" s="75">
        <v>17.6</v>
      </c>
      <c r="AD99" s="37">
        <v>0.5219954648526076</v>
      </c>
      <c r="AE99" s="37">
        <v>0.44081632653061226</v>
      </c>
      <c r="AF99" s="98">
        <v>10</v>
      </c>
      <c r="AG99" s="98">
        <v>886</v>
      </c>
      <c r="AH99" s="186"/>
      <c r="AI99" s="30">
        <v>2397</v>
      </c>
      <c r="AJ99" s="109"/>
      <c r="AK99" s="381">
        <v>3970</v>
      </c>
      <c r="AL99" s="267"/>
      <c r="AM99" s="56">
        <v>0</v>
      </c>
      <c r="AN99" s="57">
        <v>0</v>
      </c>
      <c r="AO99" s="54">
        <v>0</v>
      </c>
    </row>
    <row r="100" spans="1:41" ht="12.75">
      <c r="A100" s="119">
        <v>39479</v>
      </c>
      <c r="B100" s="109">
        <v>4102.0671</v>
      </c>
      <c r="C100" s="29"/>
      <c r="D100" s="41">
        <v>5.3</v>
      </c>
      <c r="E100" s="41">
        <v>4.9</v>
      </c>
      <c r="F100" s="58">
        <v>0.8039</v>
      </c>
      <c r="G100" s="301">
        <v>568192</v>
      </c>
      <c r="H100" s="29"/>
      <c r="I100" s="50">
        <v>6</v>
      </c>
      <c r="J100" s="400"/>
      <c r="K100" s="403"/>
      <c r="L100" s="44">
        <v>182518.16219178075</v>
      </c>
      <c r="M100" s="30"/>
      <c r="N100" s="29">
        <v>59781.53424657533</v>
      </c>
      <c r="O100" s="29"/>
      <c r="P100" s="29">
        <v>69121.86082191778</v>
      </c>
      <c r="Q100" s="29"/>
      <c r="R100" s="109">
        <v>2382.904109589041</v>
      </c>
      <c r="S100" s="29"/>
      <c r="T100" s="109">
        <v>50775.46849315068</v>
      </c>
      <c r="U100" s="310"/>
      <c r="V100" s="120">
        <v>10806.12</v>
      </c>
      <c r="W100" s="120"/>
      <c r="X100" s="32"/>
      <c r="Y100" s="34"/>
      <c r="Z100" s="37"/>
      <c r="AA100" s="37"/>
      <c r="AB100" s="52"/>
      <c r="AC100" s="75">
        <v>14.452380952380953</v>
      </c>
      <c r="AD100" s="37">
        <v>0.5475013728720484</v>
      </c>
      <c r="AE100" s="37">
        <v>0.4096650192202087</v>
      </c>
      <c r="AF100" s="98">
        <v>11</v>
      </c>
      <c r="AG100" s="98">
        <v>780</v>
      </c>
      <c r="AH100" s="186"/>
      <c r="AI100" s="30">
        <v>1664</v>
      </c>
      <c r="AJ100" s="109"/>
      <c r="AK100" s="382"/>
      <c r="AL100" s="267"/>
      <c r="AM100" s="56">
        <v>0</v>
      </c>
      <c r="AN100" s="57">
        <v>0</v>
      </c>
      <c r="AO100" s="54">
        <v>0</v>
      </c>
    </row>
    <row r="101" spans="1:41" ht="12.75">
      <c r="A101" s="119">
        <v>39508</v>
      </c>
      <c r="B101" s="109">
        <v>4194.9524</v>
      </c>
      <c r="C101" s="29"/>
      <c r="D101" s="41">
        <v>5.3</v>
      </c>
      <c r="E101" s="41">
        <v>4.9</v>
      </c>
      <c r="F101" s="58">
        <v>0.8039</v>
      </c>
      <c r="G101" s="301">
        <v>591254</v>
      </c>
      <c r="H101" s="29"/>
      <c r="I101" s="50">
        <v>6</v>
      </c>
      <c r="J101" s="400"/>
      <c r="K101" s="403"/>
      <c r="L101" s="44">
        <v>143541.9715068493</v>
      </c>
      <c r="M101" s="30"/>
      <c r="N101" s="29">
        <v>42520.3397260274</v>
      </c>
      <c r="O101" s="29"/>
      <c r="P101" s="29">
        <v>58269.54410958903</v>
      </c>
      <c r="Q101" s="29"/>
      <c r="R101" s="109">
        <v>1954.8493150684933</v>
      </c>
      <c r="S101" s="29"/>
      <c r="T101" s="109">
        <v>40331.70410958903</v>
      </c>
      <c r="U101" s="310"/>
      <c r="V101" s="120">
        <v>3683.16</v>
      </c>
      <c r="W101" s="120"/>
      <c r="X101" s="32"/>
      <c r="Y101" s="34"/>
      <c r="Z101" s="37"/>
      <c r="AA101" s="37"/>
      <c r="AB101" s="52"/>
      <c r="AC101" s="75">
        <v>14.024793388429751</v>
      </c>
      <c r="AD101" s="37">
        <v>0.5798467884502062</v>
      </c>
      <c r="AE101" s="37">
        <v>0.3883323512080141</v>
      </c>
      <c r="AF101" s="98">
        <v>10</v>
      </c>
      <c r="AG101" s="98">
        <v>703</v>
      </c>
      <c r="AH101" s="186"/>
      <c r="AI101" s="30">
        <v>1347</v>
      </c>
      <c r="AJ101" s="109"/>
      <c r="AK101" s="382"/>
      <c r="AL101" s="267"/>
      <c r="AM101" s="56">
        <v>0</v>
      </c>
      <c r="AN101" s="57">
        <v>0</v>
      </c>
      <c r="AO101" s="54">
        <v>0</v>
      </c>
    </row>
    <row r="102" spans="1:41" ht="12.75">
      <c r="A102" s="119">
        <v>39539</v>
      </c>
      <c r="B102" s="109">
        <v>4648.6283</v>
      </c>
      <c r="C102" s="29"/>
      <c r="D102" s="41">
        <v>5.3</v>
      </c>
      <c r="E102" s="41">
        <v>4.9</v>
      </c>
      <c r="F102" s="58">
        <v>0.8039</v>
      </c>
      <c r="G102" s="301">
        <v>646381</v>
      </c>
      <c r="H102" s="29"/>
      <c r="I102" s="50">
        <v>6</v>
      </c>
      <c r="J102" s="400"/>
      <c r="K102" s="403"/>
      <c r="L102" s="44">
        <v>169960.02739726022</v>
      </c>
      <c r="M102" s="30"/>
      <c r="N102" s="29">
        <v>51855.84657534246</v>
      </c>
      <c r="O102" s="29"/>
      <c r="P102" s="29">
        <v>79698.11506849313</v>
      </c>
      <c r="Q102" s="29"/>
      <c r="R102" s="109">
        <v>1766.4657534246576</v>
      </c>
      <c r="S102" s="29"/>
      <c r="T102" s="109">
        <v>36114.75616438355</v>
      </c>
      <c r="U102" s="310"/>
      <c r="V102" s="120">
        <v>128827.53</v>
      </c>
      <c r="W102" s="120"/>
      <c r="X102" s="32"/>
      <c r="Y102" s="34"/>
      <c r="Z102" s="37"/>
      <c r="AA102" s="37"/>
      <c r="AB102" s="52"/>
      <c r="AC102" s="75">
        <v>13.542635658914728</v>
      </c>
      <c r="AD102" s="37">
        <v>0.6056096164854035</v>
      </c>
      <c r="AE102" s="37">
        <v>0.35031482541499714</v>
      </c>
      <c r="AF102" s="98">
        <v>11</v>
      </c>
      <c r="AG102" s="98">
        <v>802</v>
      </c>
      <c r="AH102" s="186"/>
      <c r="AI102" s="30">
        <v>1279</v>
      </c>
      <c r="AJ102" s="109"/>
      <c r="AK102" s="382"/>
      <c r="AL102" s="267"/>
      <c r="AM102" s="56">
        <v>0</v>
      </c>
      <c r="AN102" s="57">
        <v>0</v>
      </c>
      <c r="AO102" s="54">
        <v>0</v>
      </c>
    </row>
    <row r="103" spans="1:41" ht="12.75">
      <c r="A103" s="119">
        <v>39569</v>
      </c>
      <c r="B103" s="109">
        <v>4627.6937</v>
      </c>
      <c r="C103" s="29"/>
      <c r="D103" s="41">
        <v>5.3</v>
      </c>
      <c r="E103" s="41">
        <v>4.9</v>
      </c>
      <c r="F103" s="58">
        <v>0.8039</v>
      </c>
      <c r="G103" s="301">
        <v>629802.808</v>
      </c>
      <c r="H103" s="29"/>
      <c r="I103" s="50">
        <v>6</v>
      </c>
      <c r="J103" s="400"/>
      <c r="K103" s="403"/>
      <c r="L103" s="44">
        <v>138228.20054794525</v>
      </c>
      <c r="M103" s="30"/>
      <c r="N103" s="29">
        <v>37871.572602739725</v>
      </c>
      <c r="O103" s="29"/>
      <c r="P103" s="29">
        <v>70665.25808219181</v>
      </c>
      <c r="Q103" s="29"/>
      <c r="R103" s="109">
        <v>1678.6849315068494</v>
      </c>
      <c r="S103" s="29"/>
      <c r="T103" s="109">
        <v>27537.583561643834</v>
      </c>
      <c r="U103" s="310"/>
      <c r="V103" s="120">
        <v>71403.93</v>
      </c>
      <c r="W103" s="120"/>
      <c r="X103" s="32"/>
      <c r="Y103" s="34"/>
      <c r="Z103" s="37"/>
      <c r="AA103" s="37"/>
      <c r="AB103" s="52"/>
      <c r="AC103" s="75">
        <v>10.736</v>
      </c>
      <c r="AD103" s="37">
        <v>0.5946348733233978</v>
      </c>
      <c r="AE103" s="37">
        <v>0.3651266766020864</v>
      </c>
      <c r="AF103" s="98">
        <v>12</v>
      </c>
      <c r="AG103" s="98">
        <v>600</v>
      </c>
      <c r="AH103" s="186"/>
      <c r="AI103" s="30">
        <v>1499</v>
      </c>
      <c r="AJ103" s="109"/>
      <c r="AK103" s="382"/>
      <c r="AL103" s="267"/>
      <c r="AM103" s="56">
        <v>0</v>
      </c>
      <c r="AN103" s="57">
        <v>0</v>
      </c>
      <c r="AO103" s="54">
        <v>0</v>
      </c>
    </row>
    <row r="104" spans="1:41" ht="12.75">
      <c r="A104" s="119">
        <v>39600</v>
      </c>
      <c r="B104" s="109">
        <v>4680.8038</v>
      </c>
      <c r="C104" s="29"/>
      <c r="D104" s="41">
        <v>5.3</v>
      </c>
      <c r="E104" s="41">
        <v>4.9</v>
      </c>
      <c r="F104" s="58">
        <v>0.8039</v>
      </c>
      <c r="G104" s="301">
        <v>639118</v>
      </c>
      <c r="H104" s="29"/>
      <c r="I104" s="50">
        <v>6</v>
      </c>
      <c r="J104" s="400"/>
      <c r="K104" s="403"/>
      <c r="L104" s="44">
        <v>147763.55506849315</v>
      </c>
      <c r="M104" s="30"/>
      <c r="N104" s="29">
        <v>42010.356164383564</v>
      </c>
      <c r="O104" s="29"/>
      <c r="P104" s="29">
        <v>76232.85369863013</v>
      </c>
      <c r="Q104" s="29"/>
      <c r="R104" s="109">
        <v>1793.095890410959</v>
      </c>
      <c r="S104" s="29"/>
      <c r="T104" s="109">
        <v>27192.904109589035</v>
      </c>
      <c r="U104" s="310"/>
      <c r="V104" s="120">
        <v>43631.64</v>
      </c>
      <c r="W104" s="120"/>
      <c r="X104" s="32"/>
      <c r="Y104" s="34"/>
      <c r="Z104" s="37"/>
      <c r="AA104" s="37"/>
      <c r="AB104" s="52"/>
      <c r="AC104" s="75">
        <v>14.147286821705427</v>
      </c>
      <c r="AD104" s="37">
        <v>0.5889807162534435</v>
      </c>
      <c r="AE104" s="37">
        <v>0.3608815426997245</v>
      </c>
      <c r="AF104" s="98">
        <v>11</v>
      </c>
      <c r="AG104" s="98">
        <v>809</v>
      </c>
      <c r="AH104" s="186"/>
      <c r="AI104" s="30">
        <v>2282</v>
      </c>
      <c r="AJ104" s="109"/>
      <c r="AK104" s="382"/>
      <c r="AL104" s="267"/>
      <c r="AM104" s="56">
        <v>31</v>
      </c>
      <c r="AN104" s="57">
        <v>4</v>
      </c>
      <c r="AO104" s="54">
        <v>3000000</v>
      </c>
    </row>
    <row r="105" spans="1:41" ht="12.75">
      <c r="A105" s="119">
        <v>39630</v>
      </c>
      <c r="B105" s="109">
        <v>5141.370900000001</v>
      </c>
      <c r="C105" s="29"/>
      <c r="D105" s="41">
        <v>5.3</v>
      </c>
      <c r="E105" s="41">
        <v>4.9</v>
      </c>
      <c r="F105" s="58">
        <v>0.8039</v>
      </c>
      <c r="G105" s="301">
        <v>676623.8</v>
      </c>
      <c r="H105" s="29"/>
      <c r="I105" s="50">
        <v>6</v>
      </c>
      <c r="J105" s="400"/>
      <c r="K105" s="403"/>
      <c r="L105" s="44">
        <v>138912.26630136985</v>
      </c>
      <c r="M105" s="30"/>
      <c r="N105" s="29">
        <v>36952.40547945205</v>
      </c>
      <c r="O105" s="29"/>
      <c r="P105" s="29">
        <v>74133.96493150685</v>
      </c>
      <c r="Q105" s="29"/>
      <c r="R105" s="109">
        <v>1737.8630136986303</v>
      </c>
      <c r="S105" s="29"/>
      <c r="T105" s="109">
        <v>25562.367123287666</v>
      </c>
      <c r="U105" s="310"/>
      <c r="V105" s="120">
        <v>34954.92</v>
      </c>
      <c r="W105" s="120"/>
      <c r="X105" s="32"/>
      <c r="Y105" s="34"/>
      <c r="Z105" s="37"/>
      <c r="AA105" s="37"/>
      <c r="AB105" s="52"/>
      <c r="AC105" s="75">
        <v>12.680672268907562</v>
      </c>
      <c r="AD105" s="37">
        <v>0.6355202120609675</v>
      </c>
      <c r="AE105" s="37">
        <v>0.31544068919814444</v>
      </c>
      <c r="AF105" s="98">
        <v>10</v>
      </c>
      <c r="AG105" s="98">
        <v>710</v>
      </c>
      <c r="AH105" s="186"/>
      <c r="AI105" s="30">
        <v>1676</v>
      </c>
      <c r="AJ105" s="109"/>
      <c r="AK105" s="382"/>
      <c r="AL105" s="267"/>
      <c r="AM105" s="56">
        <v>0</v>
      </c>
      <c r="AN105" s="57">
        <v>0</v>
      </c>
      <c r="AO105" s="54">
        <v>0</v>
      </c>
    </row>
    <row r="106" spans="1:41" ht="12.75">
      <c r="A106" s="119">
        <v>39661</v>
      </c>
      <c r="B106" s="109">
        <v>4270.371</v>
      </c>
      <c r="C106" s="29"/>
      <c r="D106" s="41">
        <v>5.3</v>
      </c>
      <c r="E106" s="41">
        <v>4.9</v>
      </c>
      <c r="F106" s="58">
        <v>0.8039</v>
      </c>
      <c r="G106" s="301">
        <v>571938.5</v>
      </c>
      <c r="H106" s="29"/>
      <c r="I106" s="50">
        <v>6</v>
      </c>
      <c r="J106" s="400"/>
      <c r="K106" s="403"/>
      <c r="L106" s="44">
        <v>68875.36438356164</v>
      </c>
      <c r="M106" s="30"/>
      <c r="N106" s="29">
        <v>17526.542465753424</v>
      </c>
      <c r="O106" s="29"/>
      <c r="P106" s="29">
        <v>30323.819178082187</v>
      </c>
      <c r="Q106" s="29"/>
      <c r="R106" s="109">
        <v>1453.8082191780823</v>
      </c>
      <c r="S106" s="29"/>
      <c r="T106" s="109">
        <v>19282.931506849312</v>
      </c>
      <c r="U106" s="310"/>
      <c r="V106" s="120">
        <v>25226.37</v>
      </c>
      <c r="W106" s="120"/>
      <c r="X106" s="32"/>
      <c r="Y106" s="34"/>
      <c r="Z106" s="37"/>
      <c r="AA106" s="37"/>
      <c r="AB106" s="52"/>
      <c r="AC106" s="75">
        <v>10.401960784313726</v>
      </c>
      <c r="AD106" s="37">
        <v>0.6267672007540056</v>
      </c>
      <c r="AE106" s="37">
        <v>0.3355325164938737</v>
      </c>
      <c r="AF106" s="98">
        <v>10</v>
      </c>
      <c r="AG106" s="98">
        <v>461</v>
      </c>
      <c r="AH106" s="186"/>
      <c r="AI106" s="30">
        <v>1466</v>
      </c>
      <c r="AJ106" s="109"/>
      <c r="AK106" s="382"/>
      <c r="AL106" s="267"/>
      <c r="AM106" s="56">
        <v>0</v>
      </c>
      <c r="AN106" s="57">
        <v>0</v>
      </c>
      <c r="AO106" s="54">
        <v>0</v>
      </c>
    </row>
    <row r="107" spans="1:41" ht="12.75">
      <c r="A107" s="119">
        <v>39692</v>
      </c>
      <c r="B107" s="109">
        <v>4350.8328</v>
      </c>
      <c r="C107" s="29"/>
      <c r="D107" s="41">
        <v>5.3</v>
      </c>
      <c r="E107" s="41">
        <v>4.9</v>
      </c>
      <c r="F107" s="58">
        <v>0.8039</v>
      </c>
      <c r="G107" s="301">
        <v>608690.2</v>
      </c>
      <c r="H107" s="29"/>
      <c r="I107" s="50">
        <v>6</v>
      </c>
      <c r="J107" s="400"/>
      <c r="K107" s="403"/>
      <c r="L107" s="44">
        <v>193823.82904109586</v>
      </c>
      <c r="M107" s="30"/>
      <c r="N107" s="29">
        <v>76663.00273972601</v>
      </c>
      <c r="O107" s="29"/>
      <c r="P107" s="29">
        <v>86075.66465753423</v>
      </c>
      <c r="Q107" s="29"/>
      <c r="R107" s="109">
        <v>2098.849315068493</v>
      </c>
      <c r="S107" s="29"/>
      <c r="T107" s="109">
        <v>28182.378082191775</v>
      </c>
      <c r="U107" s="310"/>
      <c r="V107" s="120">
        <v>34757.19</v>
      </c>
      <c r="W107" s="120"/>
      <c r="X107" s="32"/>
      <c r="Y107" s="34"/>
      <c r="Z107" s="37"/>
      <c r="AA107" s="37"/>
      <c r="AB107" s="52"/>
      <c r="AC107" s="75">
        <v>17.56</v>
      </c>
      <c r="AD107" s="37">
        <v>0.579498861047836</v>
      </c>
      <c r="AE107" s="37">
        <v>0.3735763097949886</v>
      </c>
      <c r="AF107" s="98">
        <v>11</v>
      </c>
      <c r="AG107" s="98">
        <v>971</v>
      </c>
      <c r="AH107" s="186"/>
      <c r="AI107" s="30">
        <v>1775</v>
      </c>
      <c r="AJ107" s="109"/>
      <c r="AK107" s="382"/>
      <c r="AL107" s="267"/>
      <c r="AM107" s="56">
        <v>10</v>
      </c>
      <c r="AN107" s="57">
        <v>2</v>
      </c>
      <c r="AO107" s="54">
        <v>1400000</v>
      </c>
    </row>
    <row r="108" spans="1:41" ht="12.75">
      <c r="A108" s="119">
        <v>39722</v>
      </c>
      <c r="B108" s="109">
        <v>4667.7</v>
      </c>
      <c r="C108" s="29"/>
      <c r="D108" s="41">
        <v>5.3</v>
      </c>
      <c r="E108" s="41">
        <v>4.9</v>
      </c>
      <c r="F108" s="58">
        <v>0.8039</v>
      </c>
      <c r="G108" s="301">
        <v>646993</v>
      </c>
      <c r="H108" s="29"/>
      <c r="I108" s="50">
        <v>6</v>
      </c>
      <c r="J108" s="400"/>
      <c r="K108" s="403"/>
      <c r="L108" s="44">
        <v>195865.63068493144</v>
      </c>
      <c r="M108" s="30"/>
      <c r="N108" s="29">
        <v>75203.24383561642</v>
      </c>
      <c r="O108" s="29"/>
      <c r="P108" s="29">
        <v>89281.03890410956</v>
      </c>
      <c r="Q108" s="29"/>
      <c r="R108" s="109">
        <v>2055.452054794521</v>
      </c>
      <c r="S108" s="29"/>
      <c r="T108" s="109">
        <v>28483.199999999997</v>
      </c>
      <c r="U108" s="310"/>
      <c r="V108" s="120">
        <v>38421.63</v>
      </c>
      <c r="W108" s="120"/>
      <c r="X108" s="32"/>
      <c r="Y108" s="34"/>
      <c r="Z108" s="37"/>
      <c r="AA108" s="37"/>
      <c r="AB108" s="52"/>
      <c r="AC108" s="75">
        <v>17.137404580152673</v>
      </c>
      <c r="AD108" s="37">
        <v>0.5737193763919822</v>
      </c>
      <c r="AE108" s="37">
        <v>0.3759465478841871</v>
      </c>
      <c r="AF108" s="98">
        <v>10</v>
      </c>
      <c r="AG108" s="98">
        <v>958</v>
      </c>
      <c r="AH108" s="186"/>
      <c r="AI108" s="30">
        <v>1811</v>
      </c>
      <c r="AJ108" s="109"/>
      <c r="AK108" s="382"/>
      <c r="AL108" s="267"/>
      <c r="AM108" s="56">
        <v>15</v>
      </c>
      <c r="AN108" s="57">
        <v>2</v>
      </c>
      <c r="AO108" s="54">
        <v>1800000</v>
      </c>
    </row>
    <row r="109" spans="1:41" ht="12.75">
      <c r="A109" s="119">
        <v>39753</v>
      </c>
      <c r="B109" s="109">
        <v>4022.312</v>
      </c>
      <c r="C109" s="29"/>
      <c r="D109" s="41">
        <v>5.3</v>
      </c>
      <c r="E109" s="41">
        <v>4.9</v>
      </c>
      <c r="F109" s="58">
        <v>0.8039</v>
      </c>
      <c r="G109" s="302">
        <v>657814.4</v>
      </c>
      <c r="H109" s="221"/>
      <c r="I109" s="50">
        <v>6</v>
      </c>
      <c r="J109" s="400"/>
      <c r="K109" s="403"/>
      <c r="L109" s="44">
        <v>150545.20767123287</v>
      </c>
      <c r="M109" s="30"/>
      <c r="N109" s="29">
        <v>49581.40273972602</v>
      </c>
      <c r="O109" s="29"/>
      <c r="P109" s="29">
        <v>76354.51726027399</v>
      </c>
      <c r="Q109" s="29"/>
      <c r="R109" s="109">
        <v>1558.3561643835617</v>
      </c>
      <c r="S109" s="29"/>
      <c r="T109" s="109">
        <v>22434.854794520543</v>
      </c>
      <c r="U109" s="310"/>
      <c r="V109" s="120">
        <v>29500.38</v>
      </c>
      <c r="W109" s="120"/>
      <c r="X109" s="32"/>
      <c r="Y109" s="34"/>
      <c r="Z109" s="37"/>
      <c r="AA109" s="37"/>
      <c r="AB109" s="52"/>
      <c r="AC109" s="75">
        <v>12.566929133858268</v>
      </c>
      <c r="AD109" s="37">
        <v>0.5939849624060151</v>
      </c>
      <c r="AE109" s="37">
        <v>0.3533834586466165</v>
      </c>
      <c r="AF109" s="98">
        <v>11</v>
      </c>
      <c r="AG109" s="98">
        <v>639</v>
      </c>
      <c r="AH109" s="186"/>
      <c r="AI109" s="30">
        <v>1437</v>
      </c>
      <c r="AJ109" s="109"/>
      <c r="AK109" s="382"/>
      <c r="AL109" s="267"/>
      <c r="AM109" s="56">
        <v>0</v>
      </c>
      <c r="AN109" s="57">
        <v>0</v>
      </c>
      <c r="AO109" s="54">
        <v>0</v>
      </c>
    </row>
    <row r="110" spans="1:41" ht="12.75">
      <c r="A110" s="119">
        <v>39783</v>
      </c>
      <c r="B110" s="109">
        <v>4508.783</v>
      </c>
      <c r="C110" s="29"/>
      <c r="D110" s="41">
        <v>5.3</v>
      </c>
      <c r="E110" s="41">
        <v>4.9</v>
      </c>
      <c r="F110" s="58">
        <v>0.8039</v>
      </c>
      <c r="G110" s="302">
        <v>604920</v>
      </c>
      <c r="H110" s="221"/>
      <c r="I110" s="50">
        <v>6</v>
      </c>
      <c r="J110" s="412"/>
      <c r="K110" s="414"/>
      <c r="L110" s="44">
        <v>153321.9484931507</v>
      </c>
      <c r="M110" s="30"/>
      <c r="N110" s="29">
        <v>52427.73698630137</v>
      </c>
      <c r="O110" s="29"/>
      <c r="P110" s="29">
        <v>75876.8087671233</v>
      </c>
      <c r="Q110" s="29"/>
      <c r="R110" s="109">
        <v>1642.191780821918</v>
      </c>
      <c r="S110" s="29"/>
      <c r="T110" s="109">
        <v>22780.076712328766</v>
      </c>
      <c r="U110" s="310"/>
      <c r="V110" s="120">
        <v>32343.48</v>
      </c>
      <c r="W110" s="120"/>
      <c r="X110" s="32"/>
      <c r="Y110" s="34"/>
      <c r="Z110" s="37"/>
      <c r="AA110" s="37"/>
      <c r="AB110" s="52"/>
      <c r="AC110" s="75">
        <v>11.878787878787879</v>
      </c>
      <c r="AD110" s="37">
        <v>0.614158163265306</v>
      </c>
      <c r="AE110" s="37">
        <v>0.34375</v>
      </c>
      <c r="AF110" s="98">
        <v>11</v>
      </c>
      <c r="AG110" s="98">
        <v>642</v>
      </c>
      <c r="AH110" s="186"/>
      <c r="AI110" s="30">
        <v>2932</v>
      </c>
      <c r="AJ110" s="109"/>
      <c r="AK110" s="383"/>
      <c r="AL110" s="267"/>
      <c r="AM110" s="56">
        <v>25</v>
      </c>
      <c r="AN110" s="57">
        <v>1</v>
      </c>
      <c r="AO110" s="54">
        <v>2100000</v>
      </c>
    </row>
    <row r="111" spans="1:41" ht="12.75">
      <c r="A111" s="119">
        <v>39814</v>
      </c>
      <c r="B111" s="109">
        <v>4304.97305</v>
      </c>
      <c r="C111" s="29"/>
      <c r="D111" s="41">
        <v>5.3</v>
      </c>
      <c r="E111" s="41">
        <v>4.9</v>
      </c>
      <c r="F111" s="58">
        <v>0.8039</v>
      </c>
      <c r="G111" s="302">
        <v>541242</v>
      </c>
      <c r="H111" s="221"/>
      <c r="I111" s="50">
        <v>6.5</v>
      </c>
      <c r="J111" s="399">
        <v>14034</v>
      </c>
      <c r="K111" s="427">
        <v>263900</v>
      </c>
      <c r="L111" s="44">
        <v>163609.99890410955</v>
      </c>
      <c r="M111" s="30"/>
      <c r="N111" s="29">
        <v>57933.99452054794</v>
      </c>
      <c r="O111" s="29"/>
      <c r="P111" s="29">
        <v>76966.85917808216</v>
      </c>
      <c r="Q111" s="29"/>
      <c r="R111" s="109">
        <v>1935.123287671233</v>
      </c>
      <c r="S111" s="29"/>
      <c r="T111" s="109">
        <v>26022.427397260268</v>
      </c>
      <c r="U111" s="310"/>
      <c r="V111" s="359">
        <v>314000</v>
      </c>
      <c r="W111" s="359"/>
      <c r="X111" s="32"/>
      <c r="Y111" s="34"/>
      <c r="Z111" s="37"/>
      <c r="AA111" s="37"/>
      <c r="AB111" s="52"/>
      <c r="AC111" s="75">
        <v>15.24031007751938</v>
      </c>
      <c r="AD111" s="37">
        <v>0.5742624618514751</v>
      </c>
      <c r="AE111" s="37">
        <v>0.38453713123092575</v>
      </c>
      <c r="AF111" s="98">
        <v>12</v>
      </c>
      <c r="AG111" s="98">
        <v>740</v>
      </c>
      <c r="AH111" s="186"/>
      <c r="AI111" s="30">
        <v>2218</v>
      </c>
      <c r="AJ111" s="109"/>
      <c r="AK111" s="381">
        <v>2895</v>
      </c>
      <c r="AL111" s="267"/>
      <c r="AM111" s="56">
        <v>0</v>
      </c>
      <c r="AN111" s="57">
        <v>0</v>
      </c>
      <c r="AO111" s="54">
        <v>0</v>
      </c>
    </row>
    <row r="112" spans="1:41" ht="12.75">
      <c r="A112" s="119">
        <v>39845</v>
      </c>
      <c r="B112" s="109">
        <v>4034.456</v>
      </c>
      <c r="C112" s="29"/>
      <c r="D112" s="41">
        <v>5.3</v>
      </c>
      <c r="E112" s="41">
        <v>4.9</v>
      </c>
      <c r="F112" s="58">
        <v>0.8039</v>
      </c>
      <c r="G112" s="302">
        <v>554259</v>
      </c>
      <c r="H112" s="221"/>
      <c r="I112" s="50">
        <v>6.5</v>
      </c>
      <c r="J112" s="400"/>
      <c r="K112" s="385"/>
      <c r="L112" s="44">
        <v>144925.6931506849</v>
      </c>
      <c r="M112" s="30"/>
      <c r="N112" s="29">
        <v>48633.69863013698</v>
      </c>
      <c r="O112" s="29"/>
      <c r="P112" s="29">
        <v>72255.53424657532</v>
      </c>
      <c r="Q112" s="29"/>
      <c r="R112" s="109">
        <v>1640.2191780821918</v>
      </c>
      <c r="S112" s="29"/>
      <c r="T112" s="109">
        <v>21815.539726027393</v>
      </c>
      <c r="U112" s="310"/>
      <c r="V112" s="357"/>
      <c r="W112" s="357"/>
      <c r="X112" s="32"/>
      <c r="Y112" s="34"/>
      <c r="Z112" s="37"/>
      <c r="AA112" s="37"/>
      <c r="AB112" s="52"/>
      <c r="AC112" s="75">
        <v>14.385245901639344</v>
      </c>
      <c r="AD112" s="37">
        <v>0.5749287749287749</v>
      </c>
      <c r="AE112" s="37">
        <v>0.3754985754985755</v>
      </c>
      <c r="AF112" s="98">
        <v>12</v>
      </c>
      <c r="AG112" s="98">
        <v>723</v>
      </c>
      <c r="AH112" s="186"/>
      <c r="AI112" s="30">
        <v>1558</v>
      </c>
      <c r="AJ112" s="109"/>
      <c r="AK112" s="382"/>
      <c r="AL112" s="267"/>
      <c r="AM112" s="56">
        <v>0</v>
      </c>
      <c r="AN112" s="57">
        <v>0</v>
      </c>
      <c r="AO112" s="54">
        <v>0</v>
      </c>
    </row>
    <row r="113" spans="1:41" ht="12.75">
      <c r="A113" s="119">
        <v>39873</v>
      </c>
      <c r="B113" s="109">
        <v>4551.149</v>
      </c>
      <c r="C113" s="29"/>
      <c r="D113" s="294">
        <v>5.3</v>
      </c>
      <c r="E113" s="41">
        <v>4.9</v>
      </c>
      <c r="F113" s="58">
        <v>0.8039</v>
      </c>
      <c r="G113" s="302">
        <v>622154.1</v>
      </c>
      <c r="H113" s="221"/>
      <c r="I113" s="50">
        <v>6.5</v>
      </c>
      <c r="J113" s="400"/>
      <c r="K113" s="385"/>
      <c r="L113" s="44">
        <v>143980.6882191781</v>
      </c>
      <c r="M113" s="30"/>
      <c r="N113" s="29">
        <v>50882.13698630136</v>
      </c>
      <c r="O113" s="29"/>
      <c r="P113" s="29">
        <v>67719.30739726027</v>
      </c>
      <c r="Q113" s="29"/>
      <c r="R113" s="109">
        <v>1752.6575342465753</v>
      </c>
      <c r="S113" s="29"/>
      <c r="T113" s="109">
        <v>23164.8</v>
      </c>
      <c r="U113" s="310"/>
      <c r="V113" s="357"/>
      <c r="W113" s="357"/>
      <c r="X113" s="32"/>
      <c r="Y113" s="34"/>
      <c r="Z113" s="37"/>
      <c r="AA113" s="37"/>
      <c r="AB113" s="52"/>
      <c r="AC113" s="75">
        <v>17.078125</v>
      </c>
      <c r="AD113" s="37">
        <v>0.5910338517840805</v>
      </c>
      <c r="AE113" s="37">
        <v>0.36093321134492223</v>
      </c>
      <c r="AF113" s="98">
        <v>11</v>
      </c>
      <c r="AG113" s="98">
        <v>905</v>
      </c>
      <c r="AH113" s="186"/>
      <c r="AI113" s="30">
        <v>1561</v>
      </c>
      <c r="AJ113" s="109"/>
      <c r="AK113" s="382"/>
      <c r="AL113" s="267"/>
      <c r="AM113" s="56">
        <v>0</v>
      </c>
      <c r="AN113" s="57">
        <v>0</v>
      </c>
      <c r="AO113" s="54">
        <v>0</v>
      </c>
    </row>
    <row r="114" spans="1:41" ht="12.75">
      <c r="A114" s="119">
        <v>39904</v>
      </c>
      <c r="B114" s="109">
        <v>4883.756</v>
      </c>
      <c r="C114" s="29"/>
      <c r="D114" s="41">
        <v>5.3</v>
      </c>
      <c r="E114" s="41">
        <v>4.9</v>
      </c>
      <c r="F114" s="58">
        <v>0.8039</v>
      </c>
      <c r="G114" s="302">
        <v>654548.1</v>
      </c>
      <c r="H114" s="221"/>
      <c r="I114" s="50">
        <v>6.5</v>
      </c>
      <c r="J114" s="400"/>
      <c r="K114" s="385"/>
      <c r="L114" s="156">
        <v>162075.22191780826</v>
      </c>
      <c r="M114" s="270"/>
      <c r="N114" s="30">
        <v>49414.78356164384</v>
      </c>
      <c r="O114" s="30"/>
      <c r="P114" s="29">
        <v>76334.48219178084</v>
      </c>
      <c r="Q114" s="29"/>
      <c r="R114" s="55">
        <v>1618.5205479452056</v>
      </c>
      <c r="S114" s="29"/>
      <c r="T114" s="109">
        <v>21409.232876712325</v>
      </c>
      <c r="U114" s="310"/>
      <c r="V114" s="357"/>
      <c r="W114" s="357"/>
      <c r="X114" s="32"/>
      <c r="Y114" s="34"/>
      <c r="Z114" s="37"/>
      <c r="AA114" s="37"/>
      <c r="AB114" s="52"/>
      <c r="AC114" s="75">
        <v>14.9</v>
      </c>
      <c r="AD114" s="37">
        <v>0.618</v>
      </c>
      <c r="AE114" s="37">
        <v>0.33687943262411346</v>
      </c>
      <c r="AF114" s="98">
        <v>12</v>
      </c>
      <c r="AG114" s="98">
        <v>797</v>
      </c>
      <c r="AH114" s="186"/>
      <c r="AI114" s="30">
        <v>1414</v>
      </c>
      <c r="AJ114" s="109"/>
      <c r="AK114" s="382"/>
      <c r="AL114" s="267"/>
      <c r="AM114" s="56">
        <v>0</v>
      </c>
      <c r="AN114" s="57">
        <v>0</v>
      </c>
      <c r="AO114" s="54">
        <v>0</v>
      </c>
    </row>
    <row r="115" spans="1:41" ht="12.75">
      <c r="A115" s="119">
        <v>39934</v>
      </c>
      <c r="B115" s="109">
        <v>4545.891</v>
      </c>
      <c r="C115" s="29"/>
      <c r="D115" s="41">
        <v>5.3</v>
      </c>
      <c r="E115" s="41">
        <v>4.9</v>
      </c>
      <c r="F115" s="58">
        <v>0.8039</v>
      </c>
      <c r="G115" s="302">
        <v>604987</v>
      </c>
      <c r="H115" s="221"/>
      <c r="I115" s="50">
        <v>6.5</v>
      </c>
      <c r="J115" s="400"/>
      <c r="K115" s="385"/>
      <c r="L115" s="157">
        <v>125163.6821917808</v>
      </c>
      <c r="M115" s="271"/>
      <c r="N115" s="30">
        <v>37988.71232876711</v>
      </c>
      <c r="O115" s="30"/>
      <c r="P115" s="29">
        <v>66707.85205479451</v>
      </c>
      <c r="Q115" s="29"/>
      <c r="R115" s="55">
        <v>1479.4520547945206</v>
      </c>
      <c r="S115" s="29"/>
      <c r="T115" s="109">
        <v>17749.16712328767</v>
      </c>
      <c r="U115" s="310"/>
      <c r="V115" s="357"/>
      <c r="W115" s="357"/>
      <c r="X115" s="32"/>
      <c r="Y115" s="34"/>
      <c r="Z115" s="37"/>
      <c r="AA115" s="37"/>
      <c r="AB115" s="52"/>
      <c r="AC115" s="75">
        <v>12.5</v>
      </c>
      <c r="AD115" s="37">
        <v>0.59</v>
      </c>
      <c r="AE115" s="37">
        <v>0.363</v>
      </c>
      <c r="AF115" s="98">
        <v>13</v>
      </c>
      <c r="AG115" s="98">
        <v>637</v>
      </c>
      <c r="AH115" s="186"/>
      <c r="AI115" s="30">
        <v>1477</v>
      </c>
      <c r="AJ115" s="109"/>
      <c r="AK115" s="382"/>
      <c r="AL115" s="267"/>
      <c r="AM115" s="56">
        <v>0</v>
      </c>
      <c r="AN115" s="57">
        <v>0</v>
      </c>
      <c r="AO115" s="54">
        <v>0</v>
      </c>
    </row>
    <row r="116" spans="1:41" ht="12.75">
      <c r="A116" s="119">
        <v>39965</v>
      </c>
      <c r="B116" s="109">
        <v>5032</v>
      </c>
      <c r="C116" s="29"/>
      <c r="D116" s="41">
        <v>5.3</v>
      </c>
      <c r="E116" s="41">
        <v>4.9</v>
      </c>
      <c r="F116" s="58">
        <v>0.8039</v>
      </c>
      <c r="G116" s="302">
        <v>662346</v>
      </c>
      <c r="H116" s="221"/>
      <c r="I116" s="50">
        <v>6.5</v>
      </c>
      <c r="J116" s="400"/>
      <c r="K116" s="385"/>
      <c r="L116" s="157">
        <v>155750.75178082188</v>
      </c>
      <c r="M116" s="271"/>
      <c r="N116" s="30">
        <v>55874.26849315068</v>
      </c>
      <c r="O116" s="30"/>
      <c r="P116" s="29">
        <v>76633.962739726</v>
      </c>
      <c r="Q116" s="29"/>
      <c r="R116" s="55">
        <v>1728.986301369863</v>
      </c>
      <c r="S116" s="29"/>
      <c r="T116" s="109">
        <v>20035.6602739726</v>
      </c>
      <c r="U116" s="310"/>
      <c r="V116" s="357"/>
      <c r="W116" s="357"/>
      <c r="X116" s="32"/>
      <c r="Y116" s="34"/>
      <c r="Z116" s="37"/>
      <c r="AA116" s="37"/>
      <c r="AB116" s="52"/>
      <c r="AC116" s="149">
        <v>15.2</v>
      </c>
      <c r="AD116" s="37">
        <v>0.575</v>
      </c>
      <c r="AE116" s="37">
        <v>0.376</v>
      </c>
      <c r="AF116" s="98">
        <v>12</v>
      </c>
      <c r="AG116" s="98">
        <v>867</v>
      </c>
      <c r="AH116" s="186"/>
      <c r="AI116" s="30">
        <v>6304</v>
      </c>
      <c r="AJ116" s="109"/>
      <c r="AK116" s="382"/>
      <c r="AL116" s="267"/>
      <c r="AM116" s="56">
        <v>30</v>
      </c>
      <c r="AN116" s="57">
        <v>4</v>
      </c>
      <c r="AO116" s="54">
        <v>3967200</v>
      </c>
    </row>
    <row r="117" spans="1:41" ht="12.75">
      <c r="A117" s="119">
        <v>39995</v>
      </c>
      <c r="B117" s="109">
        <v>5279</v>
      </c>
      <c r="C117" s="29"/>
      <c r="D117" s="41">
        <v>5.3</v>
      </c>
      <c r="E117" s="41">
        <v>4.9</v>
      </c>
      <c r="F117" s="58">
        <v>0.8039</v>
      </c>
      <c r="G117" s="302">
        <v>643615</v>
      </c>
      <c r="H117" s="221"/>
      <c r="I117" s="50">
        <v>6.5</v>
      </c>
      <c r="J117" s="400"/>
      <c r="K117" s="385"/>
      <c r="L117" s="157">
        <v>152134.52712328767</v>
      </c>
      <c r="M117" s="271"/>
      <c r="N117" s="30">
        <v>45702.904109589035</v>
      </c>
      <c r="O117" s="30"/>
      <c r="P117" s="29">
        <v>82728.20383561643</v>
      </c>
      <c r="Q117" s="29"/>
      <c r="R117" s="55">
        <v>1743.7808219178082</v>
      </c>
      <c r="S117" s="29"/>
      <c r="T117" s="109">
        <v>20331.353424657533</v>
      </c>
      <c r="U117" s="310"/>
      <c r="V117" s="357"/>
      <c r="W117" s="357"/>
      <c r="X117" s="32"/>
      <c r="Y117" s="34"/>
      <c r="Z117" s="37"/>
      <c r="AA117" s="37"/>
      <c r="AB117" s="127"/>
      <c r="AC117" s="150">
        <v>13.9</v>
      </c>
      <c r="AD117" s="37">
        <v>0.58</v>
      </c>
      <c r="AE117" s="37">
        <v>0.374</v>
      </c>
      <c r="AF117" s="148">
        <v>11</v>
      </c>
      <c r="AG117" s="179">
        <v>760</v>
      </c>
      <c r="AH117" s="186"/>
      <c r="AI117" s="30">
        <v>2804</v>
      </c>
      <c r="AJ117" s="109"/>
      <c r="AK117" s="382"/>
      <c r="AL117" s="267"/>
      <c r="AM117" s="56">
        <v>31</v>
      </c>
      <c r="AN117" s="57">
        <v>1</v>
      </c>
      <c r="AO117" s="54">
        <v>47000</v>
      </c>
    </row>
    <row r="118" spans="1:41" ht="12.75">
      <c r="A118" s="128" t="s">
        <v>17</v>
      </c>
      <c r="B118" s="109">
        <v>4436</v>
      </c>
      <c r="C118" s="29"/>
      <c r="D118" s="41">
        <v>5.3</v>
      </c>
      <c r="E118" s="41">
        <v>4.9</v>
      </c>
      <c r="F118" s="58">
        <v>0.8039</v>
      </c>
      <c r="G118" s="302">
        <v>560143</v>
      </c>
      <c r="H118" s="221"/>
      <c r="I118" s="50">
        <v>6.5</v>
      </c>
      <c r="J118" s="400"/>
      <c r="K118" s="385"/>
      <c r="L118" s="157">
        <v>83011.00931506847</v>
      </c>
      <c r="M118" s="271"/>
      <c r="N118" s="30">
        <v>27583.298630136982</v>
      </c>
      <c r="O118" s="30"/>
      <c r="P118" s="29">
        <v>35484.25315068492</v>
      </c>
      <c r="Q118" s="55"/>
      <c r="R118" s="55">
        <v>1499.178082191781</v>
      </c>
      <c r="S118" s="29"/>
      <c r="T118" s="109">
        <v>17978.120547945204</v>
      </c>
      <c r="U118" s="310"/>
      <c r="V118" s="357"/>
      <c r="W118" s="357"/>
      <c r="X118" s="32"/>
      <c r="Y118" s="34"/>
      <c r="Z118" s="37"/>
      <c r="AA118" s="145"/>
      <c r="AB118" s="146"/>
      <c r="AC118" s="150">
        <v>10.5</v>
      </c>
      <c r="AD118" s="37">
        <v>0.611</v>
      </c>
      <c r="AE118" s="37">
        <v>0.324</v>
      </c>
      <c r="AF118" s="148">
        <v>11</v>
      </c>
      <c r="AG118" s="98">
        <v>536</v>
      </c>
      <c r="AH118" s="186"/>
      <c r="AI118" s="30">
        <v>2563</v>
      </c>
      <c r="AJ118" s="109"/>
      <c r="AK118" s="382"/>
      <c r="AL118" s="267"/>
      <c r="AM118" s="56">
        <v>0</v>
      </c>
      <c r="AN118" s="57">
        <v>0</v>
      </c>
      <c r="AO118" s="54">
        <v>0</v>
      </c>
    </row>
    <row r="119" spans="1:41" ht="12.75">
      <c r="A119" s="129">
        <v>40057</v>
      </c>
      <c r="B119" s="280">
        <v>4690</v>
      </c>
      <c r="C119" s="29"/>
      <c r="D119" s="133">
        <v>5.3</v>
      </c>
      <c r="E119" s="133">
        <v>4.9</v>
      </c>
      <c r="F119" s="134">
        <v>0.8039</v>
      </c>
      <c r="G119" s="302">
        <v>615390</v>
      </c>
      <c r="H119" s="221"/>
      <c r="I119" s="131">
        <v>6.5</v>
      </c>
      <c r="J119" s="400"/>
      <c r="K119" s="385"/>
      <c r="L119" s="157">
        <v>229752.57863013694</v>
      </c>
      <c r="M119" s="271"/>
      <c r="N119" s="30">
        <v>83041.24931506847</v>
      </c>
      <c r="O119" s="30"/>
      <c r="P119" s="29">
        <v>119296.35945205475</v>
      </c>
      <c r="Q119" s="55"/>
      <c r="R119" s="55">
        <v>2091.945205479452</v>
      </c>
      <c r="S119" s="29"/>
      <c r="T119" s="109">
        <v>23539.594520547944</v>
      </c>
      <c r="U119" s="310"/>
      <c r="V119" s="357"/>
      <c r="W119" s="357"/>
      <c r="X119" s="135"/>
      <c r="Y119" s="34"/>
      <c r="Z119" s="37"/>
      <c r="AA119" s="145"/>
      <c r="AB119" s="132"/>
      <c r="AC119" s="150">
        <v>16.8</v>
      </c>
      <c r="AD119" s="37">
        <v>0.525</v>
      </c>
      <c r="AE119" s="37">
        <v>0.427</v>
      </c>
      <c r="AF119" s="148">
        <v>12</v>
      </c>
      <c r="AG119" s="180">
        <v>983</v>
      </c>
      <c r="AH119" s="186"/>
      <c r="AI119" s="136">
        <v>5320</v>
      </c>
      <c r="AJ119" s="109"/>
      <c r="AK119" s="382"/>
      <c r="AL119" s="267"/>
      <c r="AM119" s="137">
        <v>20</v>
      </c>
      <c r="AN119" s="138">
        <v>5</v>
      </c>
      <c r="AO119" s="139">
        <v>1398000</v>
      </c>
    </row>
    <row r="120" spans="1:41" ht="12.75">
      <c r="A120" s="130">
        <v>40087</v>
      </c>
      <c r="B120" s="140">
        <v>4555</v>
      </c>
      <c r="C120" s="29"/>
      <c r="D120" s="294">
        <v>5.3</v>
      </c>
      <c r="E120" s="41">
        <v>4.9</v>
      </c>
      <c r="F120" s="58">
        <v>0.8039</v>
      </c>
      <c r="G120" s="301">
        <v>614774</v>
      </c>
      <c r="H120" s="29"/>
      <c r="I120" s="50">
        <v>6.5</v>
      </c>
      <c r="J120" s="400"/>
      <c r="K120" s="385"/>
      <c r="L120" s="157">
        <v>198468.7495890411</v>
      </c>
      <c r="M120" s="271"/>
      <c r="N120" s="30">
        <v>80408.48219178081</v>
      </c>
      <c r="O120" s="30"/>
      <c r="P120" s="29">
        <v>84244.43178082192</v>
      </c>
      <c r="Q120" s="55"/>
      <c r="R120" s="55">
        <v>2067.2876712328766</v>
      </c>
      <c r="S120" s="29"/>
      <c r="T120" s="109">
        <v>29558.46575342465</v>
      </c>
      <c r="U120" s="310"/>
      <c r="V120" s="357"/>
      <c r="W120" s="357"/>
      <c r="X120" s="141"/>
      <c r="Y120" s="34"/>
      <c r="Z120" s="37"/>
      <c r="AA120" s="145"/>
      <c r="AB120" s="142"/>
      <c r="AC120" s="151">
        <v>14.2</v>
      </c>
      <c r="AD120" s="37">
        <v>0.568</v>
      </c>
      <c r="AE120" s="37">
        <v>0.399</v>
      </c>
      <c r="AF120" s="148">
        <v>15</v>
      </c>
      <c r="AG120" s="181">
        <v>2000</v>
      </c>
      <c r="AH120" s="186"/>
      <c r="AI120" s="109">
        <v>3015</v>
      </c>
      <c r="AJ120" s="109"/>
      <c r="AK120" s="382"/>
      <c r="AL120" s="267"/>
      <c r="AM120" s="144">
        <v>0</v>
      </c>
      <c r="AN120" s="144">
        <v>0</v>
      </c>
      <c r="AO120" s="143">
        <v>0</v>
      </c>
    </row>
    <row r="121" spans="1:41" ht="12.75">
      <c r="A121" s="130">
        <v>40118</v>
      </c>
      <c r="B121" s="288">
        <v>4133</v>
      </c>
      <c r="C121" s="295"/>
      <c r="D121" s="294">
        <v>5.6</v>
      </c>
      <c r="E121" s="41">
        <v>5.1</v>
      </c>
      <c r="F121" s="58">
        <v>0.8039</v>
      </c>
      <c r="G121" s="301">
        <v>562510</v>
      </c>
      <c r="H121" s="29"/>
      <c r="I121" s="50">
        <v>7</v>
      </c>
      <c r="J121" s="400"/>
      <c r="K121" s="385"/>
      <c r="L121" s="157">
        <v>184988.17643835614</v>
      </c>
      <c r="M121" s="271"/>
      <c r="N121" s="30">
        <v>74797.9726027397</v>
      </c>
      <c r="O121" s="30"/>
      <c r="P121" s="29">
        <v>79730.73534246573</v>
      </c>
      <c r="Q121" s="55"/>
      <c r="R121" s="55">
        <v>1929.205479452055</v>
      </c>
      <c r="S121" s="29"/>
      <c r="T121" s="109">
        <v>26849.572602739725</v>
      </c>
      <c r="U121" s="310"/>
      <c r="V121" s="357"/>
      <c r="W121" s="357"/>
      <c r="X121" s="141"/>
      <c r="Y121" s="34"/>
      <c r="Z121" s="37"/>
      <c r="AA121" s="145"/>
      <c r="AB121" s="142"/>
      <c r="AC121" s="151">
        <v>15.1</v>
      </c>
      <c r="AD121" s="37">
        <v>0.574</v>
      </c>
      <c r="AE121" s="37">
        <v>0.38</v>
      </c>
      <c r="AF121" s="148">
        <v>15</v>
      </c>
      <c r="AG121" s="181">
        <v>854</v>
      </c>
      <c r="AH121" s="186"/>
      <c r="AI121" s="109">
        <v>2633</v>
      </c>
      <c r="AJ121" s="109"/>
      <c r="AK121" s="382"/>
      <c r="AL121" s="267"/>
      <c r="AM121" s="144">
        <v>0</v>
      </c>
      <c r="AN121" s="144">
        <v>0</v>
      </c>
      <c r="AO121" s="143">
        <v>0</v>
      </c>
    </row>
    <row r="122" spans="1:41" ht="12.75">
      <c r="A122" s="130">
        <v>40148</v>
      </c>
      <c r="B122" s="288">
        <v>4534.285</v>
      </c>
      <c r="C122" s="295"/>
      <c r="D122" s="294">
        <v>5.6</v>
      </c>
      <c r="E122" s="41">
        <v>5.1</v>
      </c>
      <c r="F122" s="58">
        <v>0.8039</v>
      </c>
      <c r="G122" s="301">
        <v>621487</v>
      </c>
      <c r="H122" s="29"/>
      <c r="I122" s="50">
        <v>7</v>
      </c>
      <c r="J122" s="412"/>
      <c r="K122" s="385"/>
      <c r="L122" s="157">
        <v>186793.79835616436</v>
      </c>
      <c r="M122" s="271"/>
      <c r="N122" s="30">
        <v>70197.99452054793</v>
      </c>
      <c r="O122" s="30"/>
      <c r="P122" s="29">
        <v>87901.71616438356</v>
      </c>
      <c r="Q122" s="55"/>
      <c r="R122" s="55">
        <v>1758.5753424657535</v>
      </c>
      <c r="S122" s="29"/>
      <c r="T122" s="109">
        <v>25395.43561643835</v>
      </c>
      <c r="U122" s="310"/>
      <c r="V122" s="358"/>
      <c r="W122" s="358"/>
      <c r="X122" s="141"/>
      <c r="Y122" s="34"/>
      <c r="Z122" s="37"/>
      <c r="AA122" s="145"/>
      <c r="AB122" s="142"/>
      <c r="AC122" s="151">
        <v>12.7</v>
      </c>
      <c r="AD122" s="37">
        <v>0.571</v>
      </c>
      <c r="AE122" s="37">
        <v>0.368</v>
      </c>
      <c r="AF122" s="148">
        <v>14</v>
      </c>
      <c r="AG122" s="181">
        <v>743</v>
      </c>
      <c r="AH122" s="186"/>
      <c r="AI122" s="109">
        <v>2239</v>
      </c>
      <c r="AJ122" s="109"/>
      <c r="AK122" s="383"/>
      <c r="AL122" s="267"/>
      <c r="AM122" s="144">
        <v>0</v>
      </c>
      <c r="AN122" s="144">
        <v>0</v>
      </c>
      <c r="AO122" s="143">
        <v>0</v>
      </c>
    </row>
    <row r="123" spans="1:41" ht="12.75">
      <c r="A123" s="119">
        <v>40179</v>
      </c>
      <c r="B123" s="109">
        <v>4124.427008</v>
      </c>
      <c r="C123" s="29"/>
      <c r="D123" s="41">
        <v>5.6</v>
      </c>
      <c r="E123" s="41">
        <v>5.1</v>
      </c>
      <c r="F123" s="58">
        <v>0.8039</v>
      </c>
      <c r="G123" s="302">
        <v>556363.712</v>
      </c>
      <c r="H123" s="221"/>
      <c r="I123" s="50">
        <v>6.65</v>
      </c>
      <c r="J123" s="399">
        <v>12800</v>
      </c>
      <c r="K123" s="402">
        <v>347000</v>
      </c>
      <c r="L123" s="157">
        <v>190538.6235616438</v>
      </c>
      <c r="M123" s="271"/>
      <c r="N123" s="30">
        <v>76042.55342465751</v>
      </c>
      <c r="O123" s="30"/>
      <c r="P123" s="29">
        <v>82362.1906849315</v>
      </c>
      <c r="Q123" s="29"/>
      <c r="R123" s="55">
        <v>1916.3835616438357</v>
      </c>
      <c r="S123" s="29"/>
      <c r="T123" s="109">
        <v>28782.657534246573</v>
      </c>
      <c r="U123" s="310"/>
      <c r="V123" s="359">
        <v>336000</v>
      </c>
      <c r="W123" s="359"/>
      <c r="X123" s="32"/>
      <c r="Y123" s="34"/>
      <c r="Z123" s="37"/>
      <c r="AA123" s="37"/>
      <c r="AB123" s="52"/>
      <c r="AC123" s="75">
        <v>16.576923076923077</v>
      </c>
      <c r="AD123" s="37">
        <v>0.5651972157772622</v>
      </c>
      <c r="AE123" s="37">
        <v>0.3874709976798144</v>
      </c>
      <c r="AF123" s="98">
        <v>14</v>
      </c>
      <c r="AG123" s="98">
        <v>1025</v>
      </c>
      <c r="AH123" s="186"/>
      <c r="AI123" s="30">
        <v>2576</v>
      </c>
      <c r="AJ123" s="109">
        <v>1060</v>
      </c>
      <c r="AK123" s="148">
        <v>219</v>
      </c>
      <c r="AL123" s="186"/>
      <c r="AM123" s="56">
        <v>0</v>
      </c>
      <c r="AN123" s="57">
        <v>0</v>
      </c>
      <c r="AO123" s="54">
        <v>0</v>
      </c>
    </row>
    <row r="124" spans="1:41" ht="12.75">
      <c r="A124" s="119">
        <v>40210</v>
      </c>
      <c r="B124" s="281">
        <v>3965.927</v>
      </c>
      <c r="C124" s="221"/>
      <c r="D124" s="41">
        <v>5.6</v>
      </c>
      <c r="E124" s="41">
        <v>5.1</v>
      </c>
      <c r="F124" s="58">
        <v>0.8039</v>
      </c>
      <c r="G124" s="302">
        <v>574120</v>
      </c>
      <c r="H124" s="221"/>
      <c r="I124" s="50">
        <v>6.65</v>
      </c>
      <c r="J124" s="400"/>
      <c r="K124" s="403"/>
      <c r="L124" s="158">
        <v>181270.69150684925</v>
      </c>
      <c r="M124" s="272"/>
      <c r="N124" s="30">
        <v>69822.18082191779</v>
      </c>
      <c r="O124" s="30"/>
      <c r="P124" s="29">
        <v>82334.4723287671</v>
      </c>
      <c r="Q124" s="29"/>
      <c r="R124" s="55">
        <v>1584</v>
      </c>
      <c r="S124" s="29"/>
      <c r="T124" s="109">
        <v>26077.24931506849</v>
      </c>
      <c r="U124" s="310"/>
      <c r="V124" s="357"/>
      <c r="W124" s="357"/>
      <c r="X124" s="32"/>
      <c r="Y124" s="34"/>
      <c r="Z124" s="37"/>
      <c r="AA124" s="37"/>
      <c r="AB124" s="52"/>
      <c r="AC124" s="75">
        <v>15.106870229007633</v>
      </c>
      <c r="AD124" s="37">
        <v>0.5583628094997474</v>
      </c>
      <c r="AE124" s="37">
        <v>0.38251642243557354</v>
      </c>
      <c r="AF124" s="98">
        <v>12</v>
      </c>
      <c r="AG124" s="98">
        <v>883</v>
      </c>
      <c r="AH124" s="186"/>
      <c r="AI124" s="30">
        <v>2555</v>
      </c>
      <c r="AJ124" s="109">
        <v>1215</v>
      </c>
      <c r="AK124" s="148">
        <v>227</v>
      </c>
      <c r="AL124" s="186"/>
      <c r="AM124" s="56">
        <v>0</v>
      </c>
      <c r="AN124" s="57">
        <v>0</v>
      </c>
      <c r="AO124" s="54">
        <v>0</v>
      </c>
    </row>
    <row r="125" spans="1:41" ht="12.75">
      <c r="A125" s="119">
        <v>40238</v>
      </c>
      <c r="B125" s="109">
        <v>4788.623735</v>
      </c>
      <c r="C125" s="29"/>
      <c r="D125" s="41">
        <v>5.6</v>
      </c>
      <c r="E125" s="41">
        <v>5.1</v>
      </c>
      <c r="F125" s="58">
        <v>0.8039</v>
      </c>
      <c r="G125" s="302">
        <v>681763</v>
      </c>
      <c r="H125" s="221"/>
      <c r="I125" s="50">
        <v>6.65</v>
      </c>
      <c r="J125" s="400"/>
      <c r="K125" s="403"/>
      <c r="L125" s="44">
        <v>175417.5912328767</v>
      </c>
      <c r="M125" s="30"/>
      <c r="N125" s="29">
        <v>64830.509589041096</v>
      </c>
      <c r="O125" s="29"/>
      <c r="P125" s="29">
        <v>80304.14465753421</v>
      </c>
      <c r="Q125" s="29"/>
      <c r="R125" s="55">
        <v>1751.6712328767123</v>
      </c>
      <c r="S125" s="29"/>
      <c r="T125" s="109">
        <v>27123.45205479452</v>
      </c>
      <c r="U125" s="310"/>
      <c r="V125" s="357"/>
      <c r="W125" s="357"/>
      <c r="X125" s="32"/>
      <c r="Y125" s="34"/>
      <c r="Z125" s="37"/>
      <c r="AA125" s="37"/>
      <c r="AB125" s="52"/>
      <c r="AC125" s="75">
        <v>16.765151515151516</v>
      </c>
      <c r="AD125" s="37">
        <v>0.5562584726615454</v>
      </c>
      <c r="AE125" s="37">
        <v>0.39177586985991864</v>
      </c>
      <c r="AF125" s="98">
        <v>14</v>
      </c>
      <c r="AG125" s="98">
        <v>975</v>
      </c>
      <c r="AH125" s="191">
        <v>29.437037037037037</v>
      </c>
      <c r="AI125" s="30">
        <v>3043</v>
      </c>
      <c r="AJ125" s="109">
        <v>1260</v>
      </c>
      <c r="AK125" s="148">
        <v>246</v>
      </c>
      <c r="AL125" s="186">
        <v>101</v>
      </c>
      <c r="AM125" s="56">
        <v>0</v>
      </c>
      <c r="AN125" s="57">
        <v>0</v>
      </c>
      <c r="AO125" s="54">
        <v>0</v>
      </c>
    </row>
    <row r="126" spans="1:41" ht="12.75">
      <c r="A126" s="119">
        <v>40269</v>
      </c>
      <c r="B126" s="109">
        <v>4681.551855000001</v>
      </c>
      <c r="C126" s="29"/>
      <c r="D126" s="41">
        <v>5.6</v>
      </c>
      <c r="E126" s="41">
        <v>5.1</v>
      </c>
      <c r="F126" s="58">
        <v>0.8039</v>
      </c>
      <c r="G126" s="302">
        <v>641091.142</v>
      </c>
      <c r="H126" s="221"/>
      <c r="I126" s="50">
        <v>6.65</v>
      </c>
      <c r="J126" s="400"/>
      <c r="K126" s="403"/>
      <c r="L126" s="44">
        <v>163956.77917808213</v>
      </c>
      <c r="M126" s="30"/>
      <c r="N126" s="29">
        <v>57233.917808219165</v>
      </c>
      <c r="O126" s="29"/>
      <c r="P126" s="29">
        <v>82612.7243835616</v>
      </c>
      <c r="Q126" s="29"/>
      <c r="R126" s="55">
        <v>1506.082191780822</v>
      </c>
      <c r="S126" s="29"/>
      <c r="T126" s="109">
        <v>20948.97534246575</v>
      </c>
      <c r="U126" s="310"/>
      <c r="V126" s="357"/>
      <c r="W126" s="357"/>
      <c r="X126" s="32"/>
      <c r="Y126" s="34"/>
      <c r="Z126" s="37"/>
      <c r="AA126" s="37"/>
      <c r="AB126" s="52"/>
      <c r="AC126" s="75">
        <v>14.10077519379845</v>
      </c>
      <c r="AD126" s="37">
        <v>0.59978009895547</v>
      </c>
      <c r="AE126" s="37">
        <v>0.35568993952721273</v>
      </c>
      <c r="AF126" s="98">
        <v>13</v>
      </c>
      <c r="AG126" s="98">
        <v>840</v>
      </c>
      <c r="AH126" s="191">
        <v>25.380597014925375</v>
      </c>
      <c r="AI126" s="30">
        <v>2762</v>
      </c>
      <c r="AJ126" s="109">
        <v>1166</v>
      </c>
      <c r="AK126" s="148">
        <v>204</v>
      </c>
      <c r="AL126" s="186">
        <v>163</v>
      </c>
      <c r="AM126" s="56">
        <v>0</v>
      </c>
      <c r="AN126" s="57">
        <v>0</v>
      </c>
      <c r="AO126" s="54">
        <v>0</v>
      </c>
    </row>
    <row r="127" spans="1:41" ht="12.75">
      <c r="A127" s="119">
        <v>40299</v>
      </c>
      <c r="B127" s="109">
        <v>4521.155</v>
      </c>
      <c r="C127" s="29"/>
      <c r="D127" s="41">
        <v>5.6</v>
      </c>
      <c r="E127" s="41">
        <v>5.1</v>
      </c>
      <c r="F127" s="58">
        <v>0.8039</v>
      </c>
      <c r="G127" s="302">
        <v>629342</v>
      </c>
      <c r="H127" s="221"/>
      <c r="I127" s="50">
        <v>6.65</v>
      </c>
      <c r="J127" s="400"/>
      <c r="K127" s="403"/>
      <c r="L127" s="44">
        <v>147377.19780821915</v>
      </c>
      <c r="M127" s="30"/>
      <c r="N127" s="29">
        <v>48180.09863013698</v>
      </c>
      <c r="O127" s="29"/>
      <c r="P127" s="29">
        <v>77064.18410958904</v>
      </c>
      <c r="Q127" s="29"/>
      <c r="R127" s="55">
        <v>1452.8219178082193</v>
      </c>
      <c r="S127" s="29"/>
      <c r="T127" s="109">
        <v>18422.02191780822</v>
      </c>
      <c r="U127" s="310"/>
      <c r="V127" s="357"/>
      <c r="W127" s="357"/>
      <c r="X127" s="32"/>
      <c r="Y127" s="34"/>
      <c r="Z127" s="37"/>
      <c r="AA127" s="37"/>
      <c r="AB127" s="52"/>
      <c r="AC127" s="75">
        <v>12.385185185185184</v>
      </c>
      <c r="AD127" s="37">
        <v>0.617822966507177</v>
      </c>
      <c r="AE127" s="37">
        <v>0.3397129186602871</v>
      </c>
      <c r="AF127" s="98">
        <v>12</v>
      </c>
      <c r="AG127" s="98">
        <v>776</v>
      </c>
      <c r="AH127" s="191">
        <v>24.64179104477612</v>
      </c>
      <c r="AI127" s="30">
        <v>2743</v>
      </c>
      <c r="AJ127" s="109">
        <v>1029</v>
      </c>
      <c r="AK127" s="148">
        <v>234</v>
      </c>
      <c r="AL127" s="186">
        <v>105</v>
      </c>
      <c r="AM127" s="56">
        <v>1</v>
      </c>
      <c r="AN127" s="57">
        <v>3</v>
      </c>
      <c r="AO127" s="54">
        <v>646933</v>
      </c>
    </row>
    <row r="128" spans="1:41" ht="12.75">
      <c r="A128" s="119">
        <v>40330</v>
      </c>
      <c r="B128" s="109">
        <v>4971.239085</v>
      </c>
      <c r="C128" s="29"/>
      <c r="D128" s="41">
        <v>5.6</v>
      </c>
      <c r="E128" s="41">
        <v>5.1</v>
      </c>
      <c r="F128" s="58">
        <v>0.8039</v>
      </c>
      <c r="G128" s="302">
        <v>693869.724</v>
      </c>
      <c r="H128" s="221"/>
      <c r="I128" s="50">
        <v>6.65</v>
      </c>
      <c r="J128" s="400"/>
      <c r="K128" s="403"/>
      <c r="L128" s="44">
        <v>164471.90465753424</v>
      </c>
      <c r="M128" s="30"/>
      <c r="N128" s="29">
        <v>58843.265753424654</v>
      </c>
      <c r="O128" s="29"/>
      <c r="P128" s="29">
        <v>81313.87726027396</v>
      </c>
      <c r="Q128" s="29"/>
      <c r="R128" s="55">
        <v>1661.9178082191781</v>
      </c>
      <c r="S128" s="29"/>
      <c r="T128" s="109">
        <v>20622.34520547945</v>
      </c>
      <c r="U128" s="310"/>
      <c r="V128" s="357"/>
      <c r="W128" s="357"/>
      <c r="X128" s="32"/>
      <c r="Y128" s="34"/>
      <c r="Z128" s="37"/>
      <c r="AA128" s="37"/>
      <c r="AB128" s="52"/>
      <c r="AC128" s="75">
        <v>15.801470588235293</v>
      </c>
      <c r="AD128" s="37">
        <v>0.5700325732899023</v>
      </c>
      <c r="AE128" s="37">
        <v>0.38436482084690554</v>
      </c>
      <c r="AF128" s="98">
        <v>12</v>
      </c>
      <c r="AG128" s="98">
        <v>1027</v>
      </c>
      <c r="AH128" s="191">
        <v>26.897058823529413</v>
      </c>
      <c r="AI128" s="30">
        <v>9988</v>
      </c>
      <c r="AJ128" s="109">
        <v>2471</v>
      </c>
      <c r="AK128" s="148">
        <v>284</v>
      </c>
      <c r="AL128" s="186">
        <v>2172</v>
      </c>
      <c r="AM128" s="56">
        <v>30</v>
      </c>
      <c r="AN128" s="57">
        <v>4</v>
      </c>
      <c r="AO128" s="54">
        <v>3158554</v>
      </c>
    </row>
    <row r="129" spans="1:41" ht="12.75">
      <c r="A129" s="119">
        <v>40360</v>
      </c>
      <c r="B129" s="109">
        <v>5365.214</v>
      </c>
      <c r="C129" s="29"/>
      <c r="D129" s="41">
        <v>5.6</v>
      </c>
      <c r="E129" s="41">
        <v>5.1</v>
      </c>
      <c r="F129" s="58">
        <v>0.8039</v>
      </c>
      <c r="G129" s="302">
        <v>686301</v>
      </c>
      <c r="H129" s="221"/>
      <c r="I129" s="50">
        <v>6.65</v>
      </c>
      <c r="J129" s="400"/>
      <c r="K129" s="403"/>
      <c r="L129" s="44">
        <v>157431.87616438355</v>
      </c>
      <c r="M129" s="30"/>
      <c r="N129" s="29">
        <v>42096.88767123287</v>
      </c>
      <c r="O129" s="29"/>
      <c r="P129" s="29">
        <v>91002.81863013699</v>
      </c>
      <c r="Q129" s="29"/>
      <c r="R129" s="55">
        <v>1586.9589041095892</v>
      </c>
      <c r="S129" s="29"/>
      <c r="T129" s="109">
        <v>20519.58904109589</v>
      </c>
      <c r="U129" s="310"/>
      <c r="V129" s="357"/>
      <c r="W129" s="357"/>
      <c r="X129" s="32"/>
      <c r="Y129" s="34"/>
      <c r="Z129" s="37"/>
      <c r="AA129" s="37"/>
      <c r="AB129" s="52"/>
      <c r="AC129" s="75">
        <v>12.271317829457365</v>
      </c>
      <c r="AD129" s="37">
        <v>0.5761212886923562</v>
      </c>
      <c r="AE129" s="37">
        <v>0.37965887555274797</v>
      </c>
      <c r="AF129" s="98">
        <v>13</v>
      </c>
      <c r="AG129" s="98">
        <v>733</v>
      </c>
      <c r="AH129" s="191">
        <v>21.56390977443609</v>
      </c>
      <c r="AI129" s="30">
        <v>3558</v>
      </c>
      <c r="AJ129" s="109">
        <v>2090</v>
      </c>
      <c r="AK129" s="148">
        <v>205</v>
      </c>
      <c r="AL129" s="186">
        <v>133</v>
      </c>
      <c r="AM129" s="56">
        <v>0</v>
      </c>
      <c r="AN129" s="57">
        <v>0</v>
      </c>
      <c r="AO129" s="54">
        <v>0</v>
      </c>
    </row>
    <row r="130" spans="1:41" ht="12.75">
      <c r="A130" s="119">
        <v>40391</v>
      </c>
      <c r="B130" s="109">
        <v>4588.496</v>
      </c>
      <c r="C130" s="29"/>
      <c r="D130" s="41">
        <v>5.6</v>
      </c>
      <c r="E130" s="41">
        <v>5.1</v>
      </c>
      <c r="F130" s="58">
        <v>0.8039</v>
      </c>
      <c r="G130" s="302">
        <v>606969</v>
      </c>
      <c r="H130" s="221"/>
      <c r="I130" s="50">
        <v>6.65</v>
      </c>
      <c r="J130" s="400"/>
      <c r="K130" s="403"/>
      <c r="L130" s="44">
        <v>85559.05643835616</v>
      </c>
      <c r="M130" s="30"/>
      <c r="N130" s="29">
        <v>28944.09863013698</v>
      </c>
      <c r="O130" s="29"/>
      <c r="P130" s="29">
        <v>36785.220821917814</v>
      </c>
      <c r="Q130" s="29"/>
      <c r="R130" s="55">
        <v>1413.3698630136987</v>
      </c>
      <c r="S130" s="29"/>
      <c r="T130" s="109">
        <v>17583.56712328767</v>
      </c>
      <c r="U130" s="310"/>
      <c r="V130" s="357"/>
      <c r="W130" s="357"/>
      <c r="X130" s="32"/>
      <c r="Y130" s="34"/>
      <c r="Z130" s="37"/>
      <c r="AA130" s="37"/>
      <c r="AB130" s="52"/>
      <c r="AC130" s="75">
        <v>11.706896551724139</v>
      </c>
      <c r="AD130" s="37">
        <v>0.5463917525773195</v>
      </c>
      <c r="AE130" s="37">
        <v>0.41384388807069217</v>
      </c>
      <c r="AF130" s="98">
        <v>13</v>
      </c>
      <c r="AG130" s="98">
        <v>547</v>
      </c>
      <c r="AH130" s="191">
        <v>19.15126050420168</v>
      </c>
      <c r="AI130" s="30">
        <v>2966</v>
      </c>
      <c r="AJ130" s="109">
        <v>1409</v>
      </c>
      <c r="AK130" s="148">
        <v>202</v>
      </c>
      <c r="AL130" s="186">
        <v>377</v>
      </c>
      <c r="AM130" s="56">
        <v>0</v>
      </c>
      <c r="AN130" s="57">
        <v>0</v>
      </c>
      <c r="AO130" s="54">
        <v>0</v>
      </c>
    </row>
    <row r="131" spans="1:41" ht="12.75">
      <c r="A131" s="119">
        <v>40422</v>
      </c>
      <c r="B131" s="109">
        <v>4626.816014999999</v>
      </c>
      <c r="C131" s="29"/>
      <c r="D131" s="41">
        <v>5.6</v>
      </c>
      <c r="E131" s="41">
        <v>5.1</v>
      </c>
      <c r="F131" s="58">
        <v>0.8039</v>
      </c>
      <c r="G131" s="302">
        <v>637224.95</v>
      </c>
      <c r="H131" s="221"/>
      <c r="I131" s="50">
        <v>6.65</v>
      </c>
      <c r="J131" s="400"/>
      <c r="K131" s="403"/>
      <c r="L131" s="44">
        <v>263539.7950684932</v>
      </c>
      <c r="M131" s="30"/>
      <c r="N131" s="29">
        <v>114672.42739726024</v>
      </c>
      <c r="O131" s="29"/>
      <c r="P131" s="29">
        <v>118807.77863013704</v>
      </c>
      <c r="Q131" s="29"/>
      <c r="R131" s="55">
        <v>1858.191780821918</v>
      </c>
      <c r="S131" s="29"/>
      <c r="T131" s="109">
        <v>25542.19726027397</v>
      </c>
      <c r="U131" s="310"/>
      <c r="V131" s="357"/>
      <c r="W131" s="357"/>
      <c r="X131" s="32"/>
      <c r="Y131" s="34"/>
      <c r="Z131" s="37"/>
      <c r="AA131" s="37"/>
      <c r="AB131" s="52"/>
      <c r="AC131" s="75">
        <v>16.7593984962406</v>
      </c>
      <c r="AD131" s="37">
        <v>0.5329744279946164</v>
      </c>
      <c r="AE131" s="37">
        <v>0.414535666218035</v>
      </c>
      <c r="AF131" s="98">
        <v>14</v>
      </c>
      <c r="AG131" s="98">
        <v>998</v>
      </c>
      <c r="AH131" s="191">
        <v>25.547445255474454</v>
      </c>
      <c r="AI131" s="30">
        <v>4763</v>
      </c>
      <c r="AJ131" s="109">
        <v>1821</v>
      </c>
      <c r="AK131" s="148">
        <v>173</v>
      </c>
      <c r="AL131" s="186">
        <v>984</v>
      </c>
      <c r="AM131" s="56">
        <v>13</v>
      </c>
      <c r="AN131" s="57">
        <v>1</v>
      </c>
      <c r="AO131" s="54">
        <v>554905</v>
      </c>
    </row>
    <row r="132" spans="1:41" ht="12.75">
      <c r="A132" s="119">
        <v>40452</v>
      </c>
      <c r="B132" s="109">
        <v>4471.598</v>
      </c>
      <c r="C132" s="29"/>
      <c r="D132" s="41">
        <v>5.6</v>
      </c>
      <c r="E132" s="41">
        <v>5.1</v>
      </c>
      <c r="F132" s="58">
        <v>0.8039</v>
      </c>
      <c r="G132" s="302">
        <v>625085</v>
      </c>
      <c r="H132" s="221"/>
      <c r="I132" s="50">
        <v>6.65</v>
      </c>
      <c r="J132" s="400"/>
      <c r="K132" s="403"/>
      <c r="L132" s="44">
        <v>184602.6936986301</v>
      </c>
      <c r="M132" s="30"/>
      <c r="N132" s="29">
        <v>70328.25205479452</v>
      </c>
      <c r="O132" s="29"/>
      <c r="P132" s="29">
        <v>83184.59506849312</v>
      </c>
      <c r="Q132" s="29"/>
      <c r="R132" s="55">
        <v>1803.9452054794522</v>
      </c>
      <c r="S132" s="29"/>
      <c r="T132" s="109">
        <v>26676.476712328764</v>
      </c>
      <c r="U132" s="310"/>
      <c r="V132" s="357"/>
      <c r="W132" s="357"/>
      <c r="X132" s="32"/>
      <c r="Y132" s="34"/>
      <c r="Z132" s="37"/>
      <c r="AA132" s="37"/>
      <c r="AB132" s="52"/>
      <c r="AC132" s="75">
        <v>16.27777777777778</v>
      </c>
      <c r="AD132" s="37">
        <v>0.5465626523647001</v>
      </c>
      <c r="AE132" s="37">
        <v>0.4129692832764505</v>
      </c>
      <c r="AF132" s="98">
        <v>14</v>
      </c>
      <c r="AG132" s="98">
        <v>894</v>
      </c>
      <c r="AH132" s="191">
        <v>25.56934306569343</v>
      </c>
      <c r="AI132" s="30">
        <v>6933</v>
      </c>
      <c r="AJ132" s="109">
        <v>2859</v>
      </c>
      <c r="AK132" s="148">
        <v>199</v>
      </c>
      <c r="AL132" s="147">
        <v>1046</v>
      </c>
      <c r="AM132" s="56">
        <v>23</v>
      </c>
      <c r="AN132" s="57">
        <v>2</v>
      </c>
      <c r="AO132" s="54">
        <v>1801878</v>
      </c>
    </row>
    <row r="133" spans="1:41" ht="12.75">
      <c r="A133" s="119">
        <v>40483</v>
      </c>
      <c r="B133" s="109">
        <v>4342.941395</v>
      </c>
      <c r="C133" s="29"/>
      <c r="D133" s="41">
        <v>5.9</v>
      </c>
      <c r="E133" s="41">
        <v>5.4</v>
      </c>
      <c r="F133" s="58">
        <v>0.8039</v>
      </c>
      <c r="G133" s="302">
        <v>608246.908</v>
      </c>
      <c r="H133" s="221"/>
      <c r="I133" s="50">
        <v>7.2</v>
      </c>
      <c r="J133" s="400"/>
      <c r="K133" s="403"/>
      <c r="L133" s="44">
        <v>185757.1594520548</v>
      </c>
      <c r="M133" s="30"/>
      <c r="N133" s="29">
        <v>69769.47945205477</v>
      </c>
      <c r="O133" s="29"/>
      <c r="P133" s="29">
        <v>84360.48000000004</v>
      </c>
      <c r="Q133" s="29"/>
      <c r="R133" s="55">
        <v>1744.7671232876712</v>
      </c>
      <c r="S133" s="29"/>
      <c r="T133" s="109">
        <v>27437.523287671233</v>
      </c>
      <c r="U133" s="310"/>
      <c r="V133" s="357"/>
      <c r="W133" s="357"/>
      <c r="X133" s="32"/>
      <c r="Y133" s="34"/>
      <c r="Z133" s="37"/>
      <c r="AA133" s="37"/>
      <c r="AB133" s="52"/>
      <c r="AC133" s="75">
        <v>14.627906976744185</v>
      </c>
      <c r="AD133" s="37">
        <v>0.543190249072602</v>
      </c>
      <c r="AE133" s="37">
        <v>0.40487546369899313</v>
      </c>
      <c r="AF133" s="98">
        <v>16</v>
      </c>
      <c r="AG133" s="98">
        <v>791</v>
      </c>
      <c r="AH133" s="191">
        <v>26.507462686567163</v>
      </c>
      <c r="AI133" s="30">
        <v>3490</v>
      </c>
      <c r="AJ133" s="109">
        <v>2223</v>
      </c>
      <c r="AK133" s="148">
        <v>150</v>
      </c>
      <c r="AL133" s="147">
        <v>1330</v>
      </c>
      <c r="AM133" s="56">
        <v>0</v>
      </c>
      <c r="AN133" s="57">
        <v>0</v>
      </c>
      <c r="AO133" s="54">
        <v>0</v>
      </c>
    </row>
    <row r="134" spans="1:41" ht="12.75">
      <c r="A134" s="119">
        <v>40513</v>
      </c>
      <c r="B134" s="109">
        <v>4349.429</v>
      </c>
      <c r="C134" s="29"/>
      <c r="D134" s="41">
        <v>5.9</v>
      </c>
      <c r="E134" s="41">
        <v>5.4</v>
      </c>
      <c r="F134" s="58">
        <v>0.8039</v>
      </c>
      <c r="G134" s="302">
        <v>657645</v>
      </c>
      <c r="H134" s="221"/>
      <c r="I134" s="50">
        <v>7.2</v>
      </c>
      <c r="J134" s="412"/>
      <c r="K134" s="414"/>
      <c r="L134" s="44">
        <v>184815.16602739727</v>
      </c>
      <c r="M134" s="30"/>
      <c r="N134" s="29">
        <v>74571.74794520548</v>
      </c>
      <c r="O134" s="29"/>
      <c r="P134" s="29">
        <v>83543.20438356165</v>
      </c>
      <c r="Q134" s="29"/>
      <c r="R134" s="55">
        <v>1529.7534246575344</v>
      </c>
      <c r="S134" s="29"/>
      <c r="T134" s="109">
        <v>23069.90136986301</v>
      </c>
      <c r="U134" s="310"/>
      <c r="V134" s="358"/>
      <c r="W134" s="358"/>
      <c r="X134" s="32"/>
      <c r="Y134" s="34"/>
      <c r="Z134" s="37"/>
      <c r="AA134" s="37"/>
      <c r="AB134" s="52"/>
      <c r="AC134" s="75">
        <v>12.34920634920635</v>
      </c>
      <c r="AD134" s="37">
        <v>0.5681233933161953</v>
      </c>
      <c r="AE134" s="37">
        <v>0.37660668380462725</v>
      </c>
      <c r="AF134" s="98">
        <v>15</v>
      </c>
      <c r="AG134" s="98">
        <v>654</v>
      </c>
      <c r="AH134" s="191">
        <v>23.818897637795274</v>
      </c>
      <c r="AI134" s="30">
        <v>2740</v>
      </c>
      <c r="AJ134" s="109">
        <v>1635</v>
      </c>
      <c r="AK134" s="148">
        <v>194</v>
      </c>
      <c r="AL134" s="147">
        <v>208</v>
      </c>
      <c r="AM134" s="56">
        <v>0</v>
      </c>
      <c r="AN134" s="57">
        <v>0</v>
      </c>
      <c r="AO134" s="54">
        <v>0</v>
      </c>
    </row>
    <row r="135" spans="1:41" ht="12.75">
      <c r="A135" s="119">
        <v>40544</v>
      </c>
      <c r="B135" s="109">
        <v>4150.8214849999995</v>
      </c>
      <c r="C135" s="29"/>
      <c r="D135" s="41">
        <v>5.9</v>
      </c>
      <c r="E135" s="41">
        <v>5.4</v>
      </c>
      <c r="F135" s="58">
        <v>0.8064</v>
      </c>
      <c r="G135" s="302">
        <v>560669.723</v>
      </c>
      <c r="H135" s="221"/>
      <c r="I135" s="50">
        <v>7.2</v>
      </c>
      <c r="J135" s="422">
        <v>13258</v>
      </c>
      <c r="K135" s="423">
        <v>462000</v>
      </c>
      <c r="L135" s="44">
        <v>204955.95616438353</v>
      </c>
      <c r="M135" s="30"/>
      <c r="N135" s="29">
        <v>93448.04383561641</v>
      </c>
      <c r="O135" s="29"/>
      <c r="P135" s="29">
        <v>85306.9808219178</v>
      </c>
      <c r="Q135" s="29"/>
      <c r="R135" s="55">
        <v>1629.3698630136987</v>
      </c>
      <c r="S135" s="29"/>
      <c r="T135" s="109">
        <v>23126.399999999998</v>
      </c>
      <c r="U135" s="310"/>
      <c r="V135" s="359">
        <v>372404</v>
      </c>
      <c r="W135" s="359"/>
      <c r="X135" s="32"/>
      <c r="Y135" s="34"/>
      <c r="Z135" s="37"/>
      <c r="AA135" s="37"/>
      <c r="AB135" s="52"/>
      <c r="AC135" s="75">
        <v>16.671875</v>
      </c>
      <c r="AD135" s="37">
        <v>0.5328022492970946</v>
      </c>
      <c r="AE135" s="37">
        <v>0.4114339268978444</v>
      </c>
      <c r="AF135" s="98">
        <v>17</v>
      </c>
      <c r="AG135" s="98">
        <v>951</v>
      </c>
      <c r="AH135" s="191">
        <v>29.290076335877863</v>
      </c>
      <c r="AI135" s="30">
        <v>2739</v>
      </c>
      <c r="AJ135" s="109">
        <v>1626</v>
      </c>
      <c r="AK135" s="148">
        <v>226</v>
      </c>
      <c r="AL135" s="147">
        <v>83</v>
      </c>
      <c r="AM135" s="56">
        <v>0</v>
      </c>
      <c r="AN135" s="57">
        <v>0</v>
      </c>
      <c r="AO135" s="54">
        <v>0</v>
      </c>
    </row>
    <row r="136" spans="1:41" ht="12.75">
      <c r="A136" s="119">
        <v>40575</v>
      </c>
      <c r="B136" s="109">
        <v>3952.7768849999998</v>
      </c>
      <c r="C136" s="29"/>
      <c r="D136" s="41">
        <v>5.9</v>
      </c>
      <c r="E136" s="41">
        <v>5.4</v>
      </c>
      <c r="F136" s="58">
        <v>0.8064</v>
      </c>
      <c r="G136" s="302">
        <v>606418.966</v>
      </c>
      <c r="H136" s="221"/>
      <c r="I136" s="50">
        <v>7.2</v>
      </c>
      <c r="J136" s="406"/>
      <c r="K136" s="409"/>
      <c r="L136" s="44">
        <v>222564.98958904107</v>
      </c>
      <c r="M136" s="30"/>
      <c r="N136" s="29">
        <v>97054.9808219178</v>
      </c>
      <c r="O136" s="29"/>
      <c r="P136" s="29">
        <v>107989.20328767125</v>
      </c>
      <c r="Q136" s="29"/>
      <c r="R136" s="55">
        <v>1116.4931506849316</v>
      </c>
      <c r="S136" s="29"/>
      <c r="T136" s="109">
        <v>13230.032876712328</v>
      </c>
      <c r="U136" s="310"/>
      <c r="V136" s="357"/>
      <c r="W136" s="357"/>
      <c r="X136" s="32"/>
      <c r="Y136" s="34"/>
      <c r="Z136" s="37"/>
      <c r="AA136" s="37"/>
      <c r="AB136" s="52"/>
      <c r="AC136" s="75">
        <v>15.983870967741936</v>
      </c>
      <c r="AD136" s="37">
        <v>0.5307769929364279</v>
      </c>
      <c r="AE136" s="37">
        <v>0.4127144298688194</v>
      </c>
      <c r="AF136" s="98">
        <v>15</v>
      </c>
      <c r="AG136" s="98">
        <v>829</v>
      </c>
      <c r="AH136" s="191">
        <v>28.992248062015506</v>
      </c>
      <c r="AI136" s="30">
        <v>2314</v>
      </c>
      <c r="AJ136" s="109">
        <v>1515</v>
      </c>
      <c r="AK136" s="148">
        <v>229</v>
      </c>
      <c r="AL136" s="147">
        <v>672</v>
      </c>
      <c r="AM136" s="56">
        <v>0</v>
      </c>
      <c r="AN136" s="57">
        <v>0</v>
      </c>
      <c r="AO136" s="54">
        <v>0</v>
      </c>
    </row>
    <row r="137" spans="1:41" ht="12.75">
      <c r="A137" s="119">
        <v>40603</v>
      </c>
      <c r="B137" s="109">
        <v>4783.67688</v>
      </c>
      <c r="C137" s="29"/>
      <c r="D137" s="41">
        <v>5.9</v>
      </c>
      <c r="E137" s="41">
        <v>5.4</v>
      </c>
      <c r="F137" s="58">
        <v>0.8064</v>
      </c>
      <c r="G137" s="302">
        <v>690855.775</v>
      </c>
      <c r="H137" s="221"/>
      <c r="I137" s="50">
        <v>7.2</v>
      </c>
      <c r="J137" s="406"/>
      <c r="K137" s="409"/>
      <c r="L137" s="44">
        <v>173489.5857534246</v>
      </c>
      <c r="M137" s="30"/>
      <c r="N137" s="29">
        <v>78056.94246575341</v>
      </c>
      <c r="O137" s="29"/>
      <c r="P137" s="29">
        <v>81307.96931506846</v>
      </c>
      <c r="Q137" s="29"/>
      <c r="R137" s="55">
        <v>1128.3287671232877</v>
      </c>
      <c r="S137" s="29"/>
      <c r="T137" s="109">
        <v>11162.712328767122</v>
      </c>
      <c r="U137" s="310"/>
      <c r="V137" s="357"/>
      <c r="W137" s="357"/>
      <c r="X137" s="32"/>
      <c r="Y137" s="34"/>
      <c r="Z137" s="37"/>
      <c r="AA137" s="37"/>
      <c r="AB137" s="52"/>
      <c r="AC137" s="75">
        <v>15.733870967741936</v>
      </c>
      <c r="AD137" s="37">
        <v>0.5622757560225525</v>
      </c>
      <c r="AE137" s="37">
        <v>0.3926191696565864</v>
      </c>
      <c r="AF137" s="98">
        <v>15</v>
      </c>
      <c r="AG137" s="98">
        <v>766</v>
      </c>
      <c r="AH137" s="191">
        <v>29.68702290076336</v>
      </c>
      <c r="AI137" s="30">
        <v>2844</v>
      </c>
      <c r="AJ137" s="109">
        <v>1849</v>
      </c>
      <c r="AK137" s="148">
        <v>252</v>
      </c>
      <c r="AL137" s="147">
        <v>730</v>
      </c>
      <c r="AM137" s="56">
        <v>0</v>
      </c>
      <c r="AN137" s="57">
        <v>0</v>
      </c>
      <c r="AO137" s="54">
        <v>0</v>
      </c>
    </row>
    <row r="138" spans="1:41" ht="12.75">
      <c r="A138" s="119">
        <v>40634</v>
      </c>
      <c r="B138" s="109">
        <v>4562.710175</v>
      </c>
      <c r="C138" s="29"/>
      <c r="D138" s="41">
        <v>5.9</v>
      </c>
      <c r="E138" s="41">
        <v>5.4</v>
      </c>
      <c r="F138" s="58">
        <v>0.8064</v>
      </c>
      <c r="G138" s="302">
        <v>676298.572</v>
      </c>
      <c r="H138" s="221"/>
      <c r="I138" s="50">
        <v>7.2</v>
      </c>
      <c r="J138" s="406"/>
      <c r="K138" s="409"/>
      <c r="L138" s="44">
        <v>155233.87068493152</v>
      </c>
      <c r="M138" s="30"/>
      <c r="N138" s="29">
        <v>64406.82739726027</v>
      </c>
      <c r="O138" s="29"/>
      <c r="P138" s="29">
        <v>80154.44054794521</v>
      </c>
      <c r="Q138" s="29"/>
      <c r="R138" s="55">
        <v>881.7534246575343</v>
      </c>
      <c r="S138" s="29"/>
      <c r="T138" s="109">
        <v>8793.599999999999</v>
      </c>
      <c r="U138" s="310"/>
      <c r="V138" s="357"/>
      <c r="W138" s="357"/>
      <c r="X138" s="32"/>
      <c r="Y138" s="34"/>
      <c r="Z138" s="37"/>
      <c r="AA138" s="37"/>
      <c r="AB138" s="52"/>
      <c r="AC138" s="75">
        <v>13.391666666666667</v>
      </c>
      <c r="AD138" s="37">
        <v>0.5706285003111388</v>
      </c>
      <c r="AE138" s="37">
        <v>0.38581207218419417</v>
      </c>
      <c r="AF138" s="98">
        <v>13</v>
      </c>
      <c r="AG138" s="98">
        <v>643</v>
      </c>
      <c r="AH138" s="191">
        <v>26.6796875</v>
      </c>
      <c r="AI138" s="30">
        <v>3592</v>
      </c>
      <c r="AJ138" s="109">
        <v>1821</v>
      </c>
      <c r="AK138" s="148">
        <v>204</v>
      </c>
      <c r="AL138" s="147">
        <v>1146</v>
      </c>
      <c r="AM138" s="56">
        <v>0</v>
      </c>
      <c r="AN138" s="57">
        <v>0</v>
      </c>
      <c r="AO138" s="54">
        <v>0</v>
      </c>
    </row>
    <row r="139" spans="1:41" ht="12.75">
      <c r="A139" s="119">
        <v>40664</v>
      </c>
      <c r="B139" s="109">
        <v>4997.71511</v>
      </c>
      <c r="C139" s="29"/>
      <c r="D139" s="41">
        <v>5.9</v>
      </c>
      <c r="E139" s="41">
        <v>5.4</v>
      </c>
      <c r="F139" s="58">
        <v>0.8064</v>
      </c>
      <c r="G139" s="302">
        <v>752598</v>
      </c>
      <c r="H139" s="221"/>
      <c r="I139" s="50">
        <v>7.2</v>
      </c>
      <c r="J139" s="406"/>
      <c r="K139" s="409"/>
      <c r="L139" s="44">
        <v>184175.69424657527</v>
      </c>
      <c r="M139" s="30"/>
      <c r="N139" s="29">
        <v>69719.07945205478</v>
      </c>
      <c r="O139" s="29"/>
      <c r="P139" s="29">
        <v>101759.0038356164</v>
      </c>
      <c r="Q139" s="29"/>
      <c r="R139" s="55">
        <v>1024.7671232876712</v>
      </c>
      <c r="S139" s="29"/>
      <c r="T139" s="109">
        <v>9024.328767123287</v>
      </c>
      <c r="U139" s="310"/>
      <c r="V139" s="357"/>
      <c r="W139" s="357"/>
      <c r="X139" s="32"/>
      <c r="Y139" s="34"/>
      <c r="Z139" s="37"/>
      <c r="AA139" s="37"/>
      <c r="AB139" s="52"/>
      <c r="AC139" s="75">
        <v>14.661157024793388</v>
      </c>
      <c r="AD139" s="37">
        <v>0.5338218714768883</v>
      </c>
      <c r="AE139" s="37">
        <v>0.3979706877113867</v>
      </c>
      <c r="AF139" s="98">
        <v>17</v>
      </c>
      <c r="AG139" s="98">
        <v>759</v>
      </c>
      <c r="AH139" s="191">
        <v>28.133858267716537</v>
      </c>
      <c r="AI139" s="30">
        <v>4462</v>
      </c>
      <c r="AJ139" s="109">
        <v>2398</v>
      </c>
      <c r="AK139" s="148">
        <v>183</v>
      </c>
      <c r="AL139" s="147">
        <v>1622</v>
      </c>
      <c r="AM139" s="56">
        <v>1</v>
      </c>
      <c r="AN139" s="57">
        <v>2</v>
      </c>
      <c r="AO139" s="54">
        <v>107356</v>
      </c>
    </row>
    <row r="140" spans="1:41" ht="12.75">
      <c r="A140" s="119">
        <v>40695</v>
      </c>
      <c r="B140" s="109">
        <v>4868.553</v>
      </c>
      <c r="C140" s="29"/>
      <c r="D140" s="41">
        <v>5.9</v>
      </c>
      <c r="E140" s="41">
        <v>5.4</v>
      </c>
      <c r="F140" s="58">
        <v>0.8064</v>
      </c>
      <c r="G140" s="302">
        <v>693584</v>
      </c>
      <c r="H140" s="221"/>
      <c r="I140" s="50">
        <v>7.2</v>
      </c>
      <c r="J140" s="406"/>
      <c r="K140" s="409"/>
      <c r="L140" s="44">
        <v>183124.80328767127</v>
      </c>
      <c r="M140" s="30"/>
      <c r="N140" s="29">
        <v>83132.38356164384</v>
      </c>
      <c r="O140" s="29"/>
      <c r="P140" s="29">
        <v>90277.12109589044</v>
      </c>
      <c r="Q140" s="29"/>
      <c r="R140" s="55">
        <v>932.054794520548</v>
      </c>
      <c r="S140" s="29"/>
      <c r="T140" s="109">
        <v>7385.030136986301</v>
      </c>
      <c r="U140" s="310"/>
      <c r="V140" s="357"/>
      <c r="W140" s="357"/>
      <c r="X140" s="32"/>
      <c r="Y140" s="34"/>
      <c r="Z140" s="37"/>
      <c r="AA140" s="37"/>
      <c r="AB140" s="52"/>
      <c r="AC140" s="75">
        <v>14.210526315789474</v>
      </c>
      <c r="AD140" s="37">
        <v>0.5395061728395062</v>
      </c>
      <c r="AE140" s="37">
        <v>0.4</v>
      </c>
      <c r="AF140" s="98">
        <v>18</v>
      </c>
      <c r="AG140" s="98">
        <v>713</v>
      </c>
      <c r="AH140" s="191">
        <v>24.984251968503937</v>
      </c>
      <c r="AI140" s="30">
        <v>8988</v>
      </c>
      <c r="AJ140" s="164">
        <v>3926</v>
      </c>
      <c r="AK140" s="266">
        <v>195</v>
      </c>
      <c r="AL140" s="147">
        <v>3305</v>
      </c>
      <c r="AM140" s="56">
        <v>19</v>
      </c>
      <c r="AN140" s="57">
        <v>3</v>
      </c>
      <c r="AO140" s="54">
        <v>3059644</v>
      </c>
    </row>
    <row r="141" spans="1:41" ht="12.75">
      <c r="A141" s="119">
        <v>40725</v>
      </c>
      <c r="B141" s="109">
        <v>4760.738</v>
      </c>
      <c r="C141" s="29"/>
      <c r="D141" s="41">
        <v>5.9</v>
      </c>
      <c r="E141" s="41">
        <v>5.4</v>
      </c>
      <c r="F141" s="58">
        <v>0.8064</v>
      </c>
      <c r="G141" s="302">
        <v>658910</v>
      </c>
      <c r="H141" s="221"/>
      <c r="I141" s="50">
        <v>7.2</v>
      </c>
      <c r="J141" s="406"/>
      <c r="K141" s="409"/>
      <c r="L141" s="44">
        <v>157495.99890410955</v>
      </c>
      <c r="M141" s="30"/>
      <c r="N141" s="29">
        <v>58067.934246575336</v>
      </c>
      <c r="O141" s="29"/>
      <c r="P141" s="29">
        <v>90207.85643835613</v>
      </c>
      <c r="Q141" s="29"/>
      <c r="R141" s="55">
        <v>965.5890410958905</v>
      </c>
      <c r="S141" s="29"/>
      <c r="T141" s="109">
        <v>6880.865753424657</v>
      </c>
      <c r="U141" s="310"/>
      <c r="V141" s="357"/>
      <c r="W141" s="357"/>
      <c r="X141" s="32"/>
      <c r="Y141" s="34"/>
      <c r="Z141" s="37"/>
      <c r="AA141" s="37"/>
      <c r="AB141" s="52"/>
      <c r="AC141" s="75">
        <v>11.735849056603774</v>
      </c>
      <c r="AD141" s="37">
        <v>0.572347266881029</v>
      </c>
      <c r="AE141" s="37">
        <v>0.3641479099678457</v>
      </c>
      <c r="AF141" s="98">
        <v>14</v>
      </c>
      <c r="AG141" s="98">
        <v>578</v>
      </c>
      <c r="AH141" s="191">
        <v>20.80672268907563</v>
      </c>
      <c r="AI141" s="30">
        <v>3829</v>
      </c>
      <c r="AJ141" s="164">
        <v>2900</v>
      </c>
      <c r="AK141" s="266">
        <v>176</v>
      </c>
      <c r="AL141" s="147">
        <v>1411</v>
      </c>
      <c r="AM141" s="56">
        <v>0</v>
      </c>
      <c r="AN141" s="57">
        <v>0</v>
      </c>
      <c r="AO141" s="54">
        <v>0</v>
      </c>
    </row>
    <row r="142" spans="1:41" ht="12.75">
      <c r="A142" s="119">
        <v>40756</v>
      </c>
      <c r="B142" s="109">
        <v>4687.65088</v>
      </c>
      <c r="C142" s="29"/>
      <c r="D142" s="41">
        <v>5.9</v>
      </c>
      <c r="E142" s="41">
        <v>5.4</v>
      </c>
      <c r="F142" s="58">
        <v>0.8064</v>
      </c>
      <c r="G142" s="302">
        <v>671986.264</v>
      </c>
      <c r="H142" s="221"/>
      <c r="I142" s="50">
        <v>7.2</v>
      </c>
      <c r="J142" s="406"/>
      <c r="K142" s="409"/>
      <c r="L142" s="44">
        <v>105828.00986301366</v>
      </c>
      <c r="M142" s="30"/>
      <c r="N142" s="29">
        <v>34245.53424657534</v>
      </c>
      <c r="O142" s="29"/>
      <c r="P142" s="29">
        <v>63645.856438356146</v>
      </c>
      <c r="Q142" s="29"/>
      <c r="R142" s="55">
        <v>1022.7945205479452</v>
      </c>
      <c r="S142" s="29"/>
      <c r="T142" s="109">
        <v>6235.57808219178</v>
      </c>
      <c r="U142" s="310"/>
      <c r="V142" s="357"/>
      <c r="W142" s="357"/>
      <c r="X142" s="32"/>
      <c r="Y142" s="34"/>
      <c r="Z142" s="37"/>
      <c r="AA142" s="37"/>
      <c r="AB142" s="52"/>
      <c r="AC142" s="75">
        <v>12.106796116504855</v>
      </c>
      <c r="AD142" s="37">
        <v>0.5172413793103448</v>
      </c>
      <c r="AE142" s="37">
        <v>0.43785084202085006</v>
      </c>
      <c r="AF142" s="98">
        <v>14</v>
      </c>
      <c r="AG142" s="98">
        <v>531</v>
      </c>
      <c r="AH142" s="191">
        <v>20.818181818181817</v>
      </c>
      <c r="AI142" s="30">
        <v>3366</v>
      </c>
      <c r="AJ142" s="164">
        <v>2255</v>
      </c>
      <c r="AK142" s="266">
        <v>175</v>
      </c>
      <c r="AL142" s="147">
        <v>1553</v>
      </c>
      <c r="AM142" s="56">
        <v>0</v>
      </c>
      <c r="AN142" s="57">
        <v>0</v>
      </c>
      <c r="AO142" s="54">
        <v>0</v>
      </c>
    </row>
    <row r="143" spans="1:41" ht="12.75">
      <c r="A143" s="119">
        <v>40787</v>
      </c>
      <c r="B143" s="109">
        <v>4835.881</v>
      </c>
      <c r="C143" s="29"/>
      <c r="D143" s="41">
        <v>5.9</v>
      </c>
      <c r="E143" s="41">
        <v>5.4</v>
      </c>
      <c r="F143" s="58">
        <v>0.8064</v>
      </c>
      <c r="G143" s="302">
        <v>683280.992</v>
      </c>
      <c r="H143" s="221"/>
      <c r="I143" s="50">
        <v>7.2</v>
      </c>
      <c r="J143" s="406"/>
      <c r="K143" s="409"/>
      <c r="L143" s="44">
        <v>255955.77534246573</v>
      </c>
      <c r="M143" s="30"/>
      <c r="N143" s="29">
        <v>116050.48767123287</v>
      </c>
      <c r="O143" s="29"/>
      <c r="P143" s="29">
        <v>127768.63561643835</v>
      </c>
      <c r="Q143" s="29"/>
      <c r="R143" s="55">
        <v>1260.4931506849316</v>
      </c>
      <c r="S143" s="29"/>
      <c r="T143" s="109">
        <v>9105.945205479453</v>
      </c>
      <c r="U143" s="310"/>
      <c r="V143" s="357"/>
      <c r="W143" s="357"/>
      <c r="X143" s="32"/>
      <c r="Y143" s="34"/>
      <c r="Z143" s="37"/>
      <c r="AA143" s="37"/>
      <c r="AB143" s="52"/>
      <c r="AC143" s="75">
        <v>17.07017543859649</v>
      </c>
      <c r="AD143" s="37">
        <v>0.5092497430626927</v>
      </c>
      <c r="AE143" s="37">
        <v>0.44141829393627957</v>
      </c>
      <c r="AF143" s="98">
        <v>15</v>
      </c>
      <c r="AG143" s="98">
        <v>868</v>
      </c>
      <c r="AH143" s="191">
        <v>26.892561983471076</v>
      </c>
      <c r="AI143" s="30">
        <v>5222</v>
      </c>
      <c r="AJ143" s="164">
        <v>3255</v>
      </c>
      <c r="AK143" s="266">
        <v>202</v>
      </c>
      <c r="AL143" s="147">
        <v>2678</v>
      </c>
      <c r="AM143" s="56">
        <v>18</v>
      </c>
      <c r="AN143" s="57">
        <v>1</v>
      </c>
      <c r="AO143" s="54">
        <v>805000</v>
      </c>
    </row>
    <row r="144" spans="1:41" ht="12.75">
      <c r="A144" s="119">
        <v>40817</v>
      </c>
      <c r="B144" s="109">
        <v>4292.751</v>
      </c>
      <c r="C144" s="29"/>
      <c r="D144" s="41">
        <v>6.2</v>
      </c>
      <c r="E144" s="41">
        <v>5.7</v>
      </c>
      <c r="F144" s="58">
        <v>0.8064</v>
      </c>
      <c r="G144" s="302">
        <v>661424</v>
      </c>
      <c r="H144" s="221"/>
      <c r="I144" s="50">
        <v>7.85</v>
      </c>
      <c r="J144" s="406"/>
      <c r="K144" s="409"/>
      <c r="L144" s="44">
        <v>188116.31342465748</v>
      </c>
      <c r="M144" s="30"/>
      <c r="N144" s="29">
        <v>84328.86575342464</v>
      </c>
      <c r="O144" s="29"/>
      <c r="P144" s="29">
        <v>91417.15726027395</v>
      </c>
      <c r="Q144" s="29"/>
      <c r="R144" s="55">
        <v>1262.4657534246576</v>
      </c>
      <c r="S144" s="29"/>
      <c r="T144" s="109">
        <v>9698.66301369863</v>
      </c>
      <c r="U144" s="310"/>
      <c r="V144" s="357"/>
      <c r="W144" s="357"/>
      <c r="X144" s="32"/>
      <c r="Y144" s="34"/>
      <c r="Z144" s="37"/>
      <c r="AA144" s="37"/>
      <c r="AB144" s="52"/>
      <c r="AC144" s="75">
        <v>15.982456140350877</v>
      </c>
      <c r="AD144" s="37">
        <v>0.5186608122941823</v>
      </c>
      <c r="AE144" s="37">
        <v>0.42206366630076836</v>
      </c>
      <c r="AF144" s="98">
        <v>14</v>
      </c>
      <c r="AG144" s="98">
        <v>823</v>
      </c>
      <c r="AH144" s="191">
        <v>28.025641025641026</v>
      </c>
      <c r="AI144" s="30">
        <v>3958</v>
      </c>
      <c r="AJ144" s="164">
        <v>3361</v>
      </c>
      <c r="AK144" s="266">
        <v>188</v>
      </c>
      <c r="AL144" s="147">
        <v>1929</v>
      </c>
      <c r="AM144" s="56">
        <v>20</v>
      </c>
      <c r="AN144" s="57">
        <v>1</v>
      </c>
      <c r="AO144" s="54">
        <v>400386</v>
      </c>
    </row>
    <row r="145" spans="1:41" ht="12.75">
      <c r="A145" s="119">
        <v>40848</v>
      </c>
      <c r="B145" s="109">
        <v>4029.761</v>
      </c>
      <c r="C145" s="29"/>
      <c r="D145" s="41">
        <v>6.2</v>
      </c>
      <c r="E145" s="41">
        <v>5.7</v>
      </c>
      <c r="F145" s="58">
        <v>0.8064</v>
      </c>
      <c r="G145" s="302">
        <v>658179</v>
      </c>
      <c r="H145" s="221"/>
      <c r="I145" s="50">
        <v>7.85</v>
      </c>
      <c r="J145" s="406"/>
      <c r="K145" s="409"/>
      <c r="L145" s="44">
        <v>208851.74794520545</v>
      </c>
      <c r="M145" s="30"/>
      <c r="N145" s="29">
        <v>110864.81095890407</v>
      </c>
      <c r="O145" s="29"/>
      <c r="P145" s="29">
        <v>87361.56164383562</v>
      </c>
      <c r="Q145" s="29"/>
      <c r="R145" s="55">
        <v>975.4520547945206</v>
      </c>
      <c r="S145" s="29"/>
      <c r="T145" s="109">
        <v>8357.44109589041</v>
      </c>
      <c r="U145" s="310"/>
      <c r="V145" s="357"/>
      <c r="W145" s="357"/>
      <c r="X145" s="32"/>
      <c r="Y145" s="34"/>
      <c r="Z145" s="37"/>
      <c r="AA145" s="37"/>
      <c r="AB145" s="52"/>
      <c r="AC145" s="75">
        <v>15.033333333333333</v>
      </c>
      <c r="AD145" s="37">
        <v>0.507760532150776</v>
      </c>
      <c r="AE145" s="37">
        <v>0.4429046563192905</v>
      </c>
      <c r="AF145" s="98">
        <v>18</v>
      </c>
      <c r="AG145" s="98">
        <v>817</v>
      </c>
      <c r="AH145" s="191">
        <v>28.29059829059829</v>
      </c>
      <c r="AI145" s="30">
        <v>3209</v>
      </c>
      <c r="AJ145" s="164">
        <v>2705</v>
      </c>
      <c r="AK145" s="266">
        <v>145</v>
      </c>
      <c r="AL145" s="147">
        <v>1355</v>
      </c>
      <c r="AM145" s="56">
        <v>0</v>
      </c>
      <c r="AN145" s="57">
        <v>0</v>
      </c>
      <c r="AO145" s="54">
        <v>0</v>
      </c>
    </row>
    <row r="146" spans="1:41" ht="12.75">
      <c r="A146" s="119">
        <v>40878</v>
      </c>
      <c r="B146" s="109">
        <v>4184.503</v>
      </c>
      <c r="C146" s="29"/>
      <c r="D146" s="41">
        <v>6.2</v>
      </c>
      <c r="E146" s="41">
        <v>5.7</v>
      </c>
      <c r="F146" s="58">
        <v>0.8064</v>
      </c>
      <c r="G146" s="302">
        <v>662234</v>
      </c>
      <c r="H146" s="221"/>
      <c r="I146" s="50">
        <v>7.85</v>
      </c>
      <c r="J146" s="407"/>
      <c r="K146" s="410"/>
      <c r="L146" s="44">
        <v>183813.42575342456</v>
      </c>
      <c r="M146" s="30"/>
      <c r="N146" s="29">
        <v>86823.15616438354</v>
      </c>
      <c r="O146" s="29"/>
      <c r="P146" s="29">
        <v>87147.39287671226</v>
      </c>
      <c r="Q146" s="29"/>
      <c r="R146" s="55">
        <v>938.9589041095891</v>
      </c>
      <c r="S146" s="29"/>
      <c r="T146" s="109">
        <v>7696.257534246573</v>
      </c>
      <c r="U146" s="310"/>
      <c r="V146" s="358"/>
      <c r="W146" s="358"/>
      <c r="X146" s="32"/>
      <c r="Y146" s="34"/>
      <c r="Z146" s="37"/>
      <c r="AA146" s="37"/>
      <c r="AB146" s="52"/>
      <c r="AC146" s="75">
        <v>12.56637168141593</v>
      </c>
      <c r="AD146" s="37">
        <v>0.5690140845070423</v>
      </c>
      <c r="AE146" s="37">
        <v>0.38028169014084506</v>
      </c>
      <c r="AF146" s="98">
        <v>16</v>
      </c>
      <c r="AG146" s="98">
        <v>648</v>
      </c>
      <c r="AH146" s="191">
        <v>24.822033898305083</v>
      </c>
      <c r="AI146" s="30">
        <v>3199</v>
      </c>
      <c r="AJ146" s="164">
        <v>2445</v>
      </c>
      <c r="AK146" s="266">
        <v>131</v>
      </c>
      <c r="AL146" s="147">
        <v>1101</v>
      </c>
      <c r="AM146" s="56">
        <v>6</v>
      </c>
      <c r="AN146" s="57">
        <v>1</v>
      </c>
      <c r="AO146" s="54">
        <v>246401</v>
      </c>
    </row>
    <row r="147" spans="1:41" ht="12.75">
      <c r="A147" s="119">
        <v>40909</v>
      </c>
      <c r="B147" s="109">
        <v>4266.6307050000005</v>
      </c>
      <c r="C147" s="29"/>
      <c r="D147" s="41">
        <v>6.2</v>
      </c>
      <c r="E147" s="41">
        <v>5.7</v>
      </c>
      <c r="F147" s="58">
        <v>0.8064</v>
      </c>
      <c r="G147" s="302">
        <v>651009</v>
      </c>
      <c r="H147" s="221"/>
      <c r="I147" s="50">
        <v>7.85</v>
      </c>
      <c r="J147" s="405">
        <v>11067</v>
      </c>
      <c r="K147" s="408">
        <v>371000</v>
      </c>
      <c r="L147" s="44">
        <v>235122.664109589</v>
      </c>
      <c r="M147" s="30"/>
      <c r="N147" s="29">
        <v>117493.61095890409</v>
      </c>
      <c r="O147" s="29"/>
      <c r="P147" s="29">
        <v>105771.35999999999</v>
      </c>
      <c r="Q147" s="29"/>
      <c r="R147" s="55">
        <v>1212.164383561644</v>
      </c>
      <c r="S147" s="29"/>
      <c r="T147" s="109">
        <v>9157.199999999999</v>
      </c>
      <c r="U147" s="310"/>
      <c r="V147" s="359">
        <v>228896</v>
      </c>
      <c r="W147" s="359"/>
      <c r="X147" s="32"/>
      <c r="Y147" s="34"/>
      <c r="Z147" s="37"/>
      <c r="AA147" s="37"/>
      <c r="AB147" s="52"/>
      <c r="AC147" s="75">
        <v>17.747826086956522</v>
      </c>
      <c r="AD147" s="37">
        <v>0.5296423321901028</v>
      </c>
      <c r="AE147" s="37">
        <v>0.41940225379715823</v>
      </c>
      <c r="AF147" s="98">
        <v>16</v>
      </c>
      <c r="AG147" s="98">
        <v>915</v>
      </c>
      <c r="AH147" s="192">
        <v>31.385964912280702</v>
      </c>
      <c r="AI147" s="30">
        <v>4602</v>
      </c>
      <c r="AJ147" s="164">
        <v>3980</v>
      </c>
      <c r="AK147" s="266">
        <v>224</v>
      </c>
      <c r="AL147" s="396">
        <v>14926</v>
      </c>
      <c r="AM147" s="56">
        <v>10</v>
      </c>
      <c r="AN147" s="57">
        <v>1</v>
      </c>
      <c r="AO147" s="54">
        <v>410667</v>
      </c>
    </row>
    <row r="148" spans="1:41" ht="12.75">
      <c r="A148" s="119">
        <v>40940</v>
      </c>
      <c r="B148" s="109">
        <v>3951.910935</v>
      </c>
      <c r="C148" s="29"/>
      <c r="D148" s="41">
        <v>6.2</v>
      </c>
      <c r="E148" s="41">
        <v>5.7</v>
      </c>
      <c r="F148" s="58">
        <v>0.8064</v>
      </c>
      <c r="G148" s="302">
        <v>656344.222</v>
      </c>
      <c r="H148" s="221"/>
      <c r="I148" s="50">
        <v>7.85</v>
      </c>
      <c r="J148" s="406"/>
      <c r="K148" s="409"/>
      <c r="L148" s="44">
        <v>214531.92328767123</v>
      </c>
      <c r="M148" s="30"/>
      <c r="N148" s="29">
        <v>107556.82191780822</v>
      </c>
      <c r="O148" s="29"/>
      <c r="P148" s="29">
        <v>97272.90410958903</v>
      </c>
      <c r="Q148" s="29"/>
      <c r="R148" s="55">
        <v>903.4520547945206</v>
      </c>
      <c r="S148" s="29"/>
      <c r="T148" s="109">
        <v>7362.427397260273</v>
      </c>
      <c r="U148" s="310"/>
      <c r="V148" s="357"/>
      <c r="W148" s="357"/>
      <c r="X148" s="32"/>
      <c r="Y148" s="34"/>
      <c r="Z148" s="37"/>
      <c r="AA148" s="37"/>
      <c r="AB148" s="52"/>
      <c r="AC148" s="75">
        <v>15.767857142857142</v>
      </c>
      <c r="AD148" s="37">
        <v>0.5402038505096263</v>
      </c>
      <c r="AE148" s="37">
        <v>0.4099660249150623</v>
      </c>
      <c r="AF148" s="98">
        <v>17</v>
      </c>
      <c r="AG148" s="98">
        <v>817</v>
      </c>
      <c r="AH148" s="192">
        <v>29.827272727272728</v>
      </c>
      <c r="AI148" s="196">
        <v>3172</v>
      </c>
      <c r="AJ148" s="196">
        <v>2995</v>
      </c>
      <c r="AK148" s="196">
        <v>197</v>
      </c>
      <c r="AL148" s="397"/>
      <c r="AM148" s="193">
        <v>0</v>
      </c>
      <c r="AN148" s="194">
        <v>0</v>
      </c>
      <c r="AO148" s="195">
        <v>0</v>
      </c>
    </row>
    <row r="149" spans="1:41" ht="12.75">
      <c r="A149" s="119">
        <v>40969</v>
      </c>
      <c r="B149" s="109">
        <v>4417.718</v>
      </c>
      <c r="C149" s="29"/>
      <c r="D149" s="41">
        <v>6.2</v>
      </c>
      <c r="E149" s="41">
        <v>5.7</v>
      </c>
      <c r="F149" s="58">
        <v>0.8064</v>
      </c>
      <c r="G149" s="302">
        <v>719068</v>
      </c>
      <c r="H149" s="221"/>
      <c r="I149" s="50">
        <v>7.85</v>
      </c>
      <c r="J149" s="406"/>
      <c r="K149" s="409"/>
      <c r="L149" s="44">
        <v>182550.36821917808</v>
      </c>
      <c r="M149" s="30"/>
      <c r="N149" s="29">
        <v>78614.69589041096</v>
      </c>
      <c r="O149" s="29"/>
      <c r="P149" s="29">
        <v>93944.8997260274</v>
      </c>
      <c r="Q149" s="29"/>
      <c r="R149" s="55">
        <v>1027.7260273972604</v>
      </c>
      <c r="S149" s="29"/>
      <c r="T149" s="109">
        <v>7628.876712328766</v>
      </c>
      <c r="U149" s="310"/>
      <c r="V149" s="357"/>
      <c r="W149" s="357"/>
      <c r="X149" s="32"/>
      <c r="Y149" s="34"/>
      <c r="Z149" s="37"/>
      <c r="AA149" s="37"/>
      <c r="AB149" s="52"/>
      <c r="AC149" s="75">
        <v>15.469026548672566</v>
      </c>
      <c r="AD149" s="37">
        <v>0.5429061784897026</v>
      </c>
      <c r="AE149" s="37">
        <v>0.4010297482837529</v>
      </c>
      <c r="AF149" s="98">
        <v>15</v>
      </c>
      <c r="AG149" s="98">
        <v>889</v>
      </c>
      <c r="AH149" s="192">
        <v>31.227272727272727</v>
      </c>
      <c r="AI149" s="197" t="s">
        <v>23</v>
      </c>
      <c r="AJ149" s="197" t="s">
        <v>23</v>
      </c>
      <c r="AK149" s="197" t="s">
        <v>23</v>
      </c>
      <c r="AL149" s="397"/>
      <c r="AM149" s="193">
        <v>0</v>
      </c>
      <c r="AN149" s="194">
        <v>0</v>
      </c>
      <c r="AO149" s="195">
        <v>0</v>
      </c>
    </row>
    <row r="150" spans="1:41" ht="12.75">
      <c r="A150" s="119">
        <v>41000</v>
      </c>
      <c r="B150" s="109">
        <v>4374.829</v>
      </c>
      <c r="C150" s="29"/>
      <c r="D150" s="41">
        <v>6.2</v>
      </c>
      <c r="E150" s="41">
        <v>5.7</v>
      </c>
      <c r="F150" s="58">
        <v>0.8064</v>
      </c>
      <c r="G150" s="302">
        <v>714486</v>
      </c>
      <c r="H150" s="221"/>
      <c r="I150" s="50">
        <v>7.85</v>
      </c>
      <c r="J150" s="406"/>
      <c r="K150" s="409"/>
      <c r="L150" s="44">
        <v>174849.83013698633</v>
      </c>
      <c r="M150" s="30"/>
      <c r="N150" s="29">
        <v>74993.45753424657</v>
      </c>
      <c r="O150" s="29"/>
      <c r="P150" s="29">
        <v>91253.68767123288</v>
      </c>
      <c r="Q150" s="29"/>
      <c r="R150" s="55">
        <v>857.095890410959</v>
      </c>
      <c r="S150" s="29"/>
      <c r="T150" s="109">
        <v>6485.194520547944</v>
      </c>
      <c r="U150" s="310"/>
      <c r="V150" s="357"/>
      <c r="W150" s="357"/>
      <c r="X150" s="32"/>
      <c r="Y150" s="34"/>
      <c r="Z150" s="37"/>
      <c r="AA150" s="37"/>
      <c r="AB150" s="52"/>
      <c r="AC150" s="75">
        <v>13.614678899082568</v>
      </c>
      <c r="AD150" s="37">
        <v>0.5451482479784366</v>
      </c>
      <c r="AE150" s="37">
        <v>0.42048517520215634</v>
      </c>
      <c r="AF150" s="98">
        <v>15</v>
      </c>
      <c r="AG150" s="98">
        <v>710</v>
      </c>
      <c r="AH150" s="192">
        <v>27.394495412844037</v>
      </c>
      <c r="AI150" s="197" t="s">
        <v>23</v>
      </c>
      <c r="AJ150" s="197" t="s">
        <v>23</v>
      </c>
      <c r="AK150" s="197" t="s">
        <v>23</v>
      </c>
      <c r="AL150" s="397"/>
      <c r="AM150" s="193">
        <v>0</v>
      </c>
      <c r="AN150" s="194">
        <v>0</v>
      </c>
      <c r="AO150" s="195">
        <v>0</v>
      </c>
    </row>
    <row r="151" spans="1:41" ht="12.75">
      <c r="A151" s="119">
        <v>41030</v>
      </c>
      <c r="B151" s="109">
        <v>4545.285</v>
      </c>
      <c r="C151" s="29"/>
      <c r="D151" s="41">
        <v>6.2</v>
      </c>
      <c r="E151" s="41">
        <v>5.7</v>
      </c>
      <c r="F151" s="58">
        <v>0.8064</v>
      </c>
      <c r="G151" s="302">
        <v>734795</v>
      </c>
      <c r="H151" s="221"/>
      <c r="I151" s="50">
        <v>7.85</v>
      </c>
      <c r="J151" s="406"/>
      <c r="K151" s="409"/>
      <c r="L151" s="44">
        <v>171634.60602739727</v>
      </c>
      <c r="M151" s="30"/>
      <c r="N151" s="29">
        <v>68613.23835616438</v>
      </c>
      <c r="O151" s="29"/>
      <c r="P151" s="29">
        <v>94684.49095890415</v>
      </c>
      <c r="Q151" s="29"/>
      <c r="R151" s="55">
        <v>860.054794520548</v>
      </c>
      <c r="S151" s="29"/>
      <c r="T151" s="109">
        <v>6310.487671232877</v>
      </c>
      <c r="U151" s="310"/>
      <c r="V151" s="357"/>
      <c r="W151" s="357"/>
      <c r="X151" s="32"/>
      <c r="Y151" s="34"/>
      <c r="Z151" s="37"/>
      <c r="AA151" s="37"/>
      <c r="AB151" s="52"/>
      <c r="AC151" s="75">
        <v>13.10377358490566</v>
      </c>
      <c r="AD151" s="37">
        <v>0.5500359971202303</v>
      </c>
      <c r="AE151" s="37">
        <v>0.40964722822174227</v>
      </c>
      <c r="AF151" s="98">
        <v>15</v>
      </c>
      <c r="AG151" s="98">
        <v>697</v>
      </c>
      <c r="AH151" s="192">
        <v>26.576923076923077</v>
      </c>
      <c r="AI151" s="197" t="s">
        <v>23</v>
      </c>
      <c r="AJ151" s="197" t="s">
        <v>23</v>
      </c>
      <c r="AK151" s="219" t="s">
        <v>23</v>
      </c>
      <c r="AL151" s="397"/>
      <c r="AM151" s="200">
        <v>1</v>
      </c>
      <c r="AN151" s="198">
        <v>3</v>
      </c>
      <c r="AO151" s="199" t="s">
        <v>23</v>
      </c>
    </row>
    <row r="152" spans="1:41" ht="12.75">
      <c r="A152" s="119">
        <v>41061</v>
      </c>
      <c r="B152" s="109">
        <v>4663.611</v>
      </c>
      <c r="C152" s="29"/>
      <c r="D152" s="41">
        <v>6.2</v>
      </c>
      <c r="E152" s="41">
        <v>5.7</v>
      </c>
      <c r="F152" s="58">
        <v>0.8064</v>
      </c>
      <c r="G152" s="302">
        <v>761048</v>
      </c>
      <c r="H152" s="221"/>
      <c r="I152" s="50">
        <v>7.85</v>
      </c>
      <c r="J152" s="406"/>
      <c r="K152" s="409"/>
      <c r="L152" s="44">
        <v>210878.2224657534</v>
      </c>
      <c r="M152" s="30"/>
      <c r="N152" s="29">
        <v>82469.06301369863</v>
      </c>
      <c r="O152" s="29"/>
      <c r="P152" s="29">
        <v>118786.44164383561</v>
      </c>
      <c r="Q152" s="29"/>
      <c r="R152" s="55">
        <v>956.7123287671234</v>
      </c>
      <c r="S152" s="29"/>
      <c r="T152" s="109">
        <v>6888.8876712328765</v>
      </c>
      <c r="U152" s="310"/>
      <c r="V152" s="357"/>
      <c r="W152" s="357"/>
      <c r="X152" s="32"/>
      <c r="Y152" s="34"/>
      <c r="Z152" s="37"/>
      <c r="AA152" s="37"/>
      <c r="AB152" s="52"/>
      <c r="AC152" s="75">
        <v>15.415929203539823</v>
      </c>
      <c r="AD152" s="37">
        <v>0.5281285878300803</v>
      </c>
      <c r="AE152" s="37">
        <v>0.4150401836969001</v>
      </c>
      <c r="AF152" s="98">
        <v>15</v>
      </c>
      <c r="AG152" s="98">
        <v>813</v>
      </c>
      <c r="AH152" s="192">
        <v>27.807339449541285</v>
      </c>
      <c r="AI152" s="197" t="s">
        <v>23</v>
      </c>
      <c r="AJ152" s="197" t="s">
        <v>23</v>
      </c>
      <c r="AK152" s="219" t="s">
        <v>23</v>
      </c>
      <c r="AL152" s="397"/>
      <c r="AM152" s="200">
        <v>20</v>
      </c>
      <c r="AN152" s="198">
        <v>4</v>
      </c>
      <c r="AO152" s="199" t="s">
        <v>23</v>
      </c>
    </row>
    <row r="153" spans="1:41" ht="12.75">
      <c r="A153" s="119">
        <v>41091</v>
      </c>
      <c r="B153" s="109">
        <v>4706.36</v>
      </c>
      <c r="C153" s="29"/>
      <c r="D153" s="41">
        <v>6.2</v>
      </c>
      <c r="E153" s="41">
        <v>5.7</v>
      </c>
      <c r="F153" s="58">
        <v>0.8064</v>
      </c>
      <c r="G153" s="302">
        <v>731490</v>
      </c>
      <c r="H153" s="221"/>
      <c r="I153" s="50">
        <v>7.85</v>
      </c>
      <c r="J153" s="406"/>
      <c r="K153" s="409"/>
      <c r="L153" s="44">
        <v>177457.05863013695</v>
      </c>
      <c r="M153" s="30"/>
      <c r="N153" s="29">
        <v>67968.75616438357</v>
      </c>
      <c r="O153" s="29"/>
      <c r="P153" s="29">
        <v>99548.12712328765</v>
      </c>
      <c r="Q153" s="29"/>
      <c r="R153" s="55">
        <v>1028.7123287671234</v>
      </c>
      <c r="S153" s="29"/>
      <c r="T153" s="109">
        <v>7365.4684931506845</v>
      </c>
      <c r="U153" s="310"/>
      <c r="V153" s="357"/>
      <c r="W153" s="357"/>
      <c r="X153" s="32"/>
      <c r="Y153" s="34"/>
      <c r="Z153" s="37"/>
      <c r="AA153" s="37"/>
      <c r="AB153" s="52"/>
      <c r="AC153" s="75">
        <v>13.247706422018348</v>
      </c>
      <c r="AD153" s="37">
        <v>0.5782548476454293</v>
      </c>
      <c r="AE153" s="37">
        <v>0.38365650969529086</v>
      </c>
      <c r="AF153" s="98">
        <v>15</v>
      </c>
      <c r="AG153" s="98">
        <v>631</v>
      </c>
      <c r="AH153" s="192">
        <v>25.21153846153846</v>
      </c>
      <c r="AI153" s="197" t="s">
        <v>23</v>
      </c>
      <c r="AJ153" s="197" t="s">
        <v>23</v>
      </c>
      <c r="AK153" s="219" t="s">
        <v>23</v>
      </c>
      <c r="AL153" s="397"/>
      <c r="AM153" s="200">
        <v>0</v>
      </c>
      <c r="AN153" s="198">
        <v>0</v>
      </c>
      <c r="AO153" s="199" t="s">
        <v>23</v>
      </c>
    </row>
    <row r="154" spans="1:41" ht="12.75">
      <c r="A154" s="119">
        <v>41122</v>
      </c>
      <c r="B154" s="109">
        <v>4647.359</v>
      </c>
      <c r="C154" s="29"/>
      <c r="D154" s="41">
        <v>6.2</v>
      </c>
      <c r="E154" s="41">
        <v>5.7</v>
      </c>
      <c r="F154" s="58">
        <v>0.8064</v>
      </c>
      <c r="G154" s="302">
        <v>725349</v>
      </c>
      <c r="H154" s="221"/>
      <c r="I154" s="50">
        <v>7.85</v>
      </c>
      <c r="J154" s="406"/>
      <c r="K154" s="409"/>
      <c r="L154" s="44">
        <v>128474.28821917807</v>
      </c>
      <c r="M154" s="30"/>
      <c r="N154" s="29">
        <v>54592.37260273972</v>
      </c>
      <c r="O154" s="29"/>
      <c r="P154" s="29">
        <v>66019.76219178081</v>
      </c>
      <c r="Q154" s="29"/>
      <c r="R154" s="55">
        <v>927.1232876712329</v>
      </c>
      <c r="S154" s="29"/>
      <c r="T154" s="109">
        <v>6137.70410958904</v>
      </c>
      <c r="U154" s="310"/>
      <c r="V154" s="357"/>
      <c r="W154" s="357"/>
      <c r="X154" s="32"/>
      <c r="Y154" s="34"/>
      <c r="Z154" s="37"/>
      <c r="AA154" s="37"/>
      <c r="AB154" s="52"/>
      <c r="AC154" s="75">
        <v>12.646464646464647</v>
      </c>
      <c r="AD154" s="37">
        <v>0.5646964856230032</v>
      </c>
      <c r="AE154" s="37">
        <v>0.3777955271565495</v>
      </c>
      <c r="AF154" s="98">
        <v>15</v>
      </c>
      <c r="AG154" s="98">
        <v>615</v>
      </c>
      <c r="AH154" s="192">
        <v>21.072164948453608</v>
      </c>
      <c r="AI154" s="197" t="s">
        <v>23</v>
      </c>
      <c r="AJ154" s="197" t="s">
        <v>23</v>
      </c>
      <c r="AK154" s="219" t="s">
        <v>23</v>
      </c>
      <c r="AL154" s="397"/>
      <c r="AM154" s="200">
        <v>0</v>
      </c>
      <c r="AN154" s="198">
        <v>0</v>
      </c>
      <c r="AO154" s="199" t="s">
        <v>23</v>
      </c>
    </row>
    <row r="155" spans="1:41" ht="12.75">
      <c r="A155" s="119">
        <v>41153</v>
      </c>
      <c r="B155" s="109">
        <v>4280.47</v>
      </c>
      <c r="C155" s="29"/>
      <c r="D155" s="41">
        <v>6.2</v>
      </c>
      <c r="E155" s="41">
        <v>5.7</v>
      </c>
      <c r="F155" s="58">
        <v>0.8064</v>
      </c>
      <c r="G155" s="302">
        <v>724726</v>
      </c>
      <c r="H155" s="221"/>
      <c r="I155" s="50">
        <v>7.85</v>
      </c>
      <c r="J155" s="406"/>
      <c r="K155" s="409"/>
      <c r="L155" s="44">
        <v>247340.94575342466</v>
      </c>
      <c r="M155" s="30"/>
      <c r="N155" s="29">
        <v>116235.18904109589</v>
      </c>
      <c r="O155" s="29"/>
      <c r="P155" s="29">
        <v>120264.95671232876</v>
      </c>
      <c r="Q155" s="29"/>
      <c r="R155" s="55">
        <v>1138.191780821918</v>
      </c>
      <c r="S155" s="29"/>
      <c r="T155" s="109">
        <v>8221.31506849315</v>
      </c>
      <c r="U155" s="310"/>
      <c r="V155" s="357"/>
      <c r="W155" s="357"/>
      <c r="X155" s="32"/>
      <c r="Y155" s="34"/>
      <c r="Z155" s="37"/>
      <c r="AA155" s="37"/>
      <c r="AB155" s="52"/>
      <c r="AC155" s="75">
        <v>17.02857142857143</v>
      </c>
      <c r="AD155" s="37">
        <v>0.4457494407158837</v>
      </c>
      <c r="AE155" s="37">
        <v>0.5016778523489933</v>
      </c>
      <c r="AF155" s="98">
        <v>16</v>
      </c>
      <c r="AG155" s="98">
        <v>843</v>
      </c>
      <c r="AH155" s="192">
        <v>29.38</v>
      </c>
      <c r="AI155" s="197" t="s">
        <v>23</v>
      </c>
      <c r="AJ155" s="197" t="s">
        <v>23</v>
      </c>
      <c r="AK155" s="219" t="s">
        <v>23</v>
      </c>
      <c r="AL155" s="397"/>
      <c r="AM155" s="200">
        <v>0</v>
      </c>
      <c r="AN155" s="198">
        <v>0</v>
      </c>
      <c r="AO155" s="199" t="s">
        <v>23</v>
      </c>
    </row>
    <row r="156" spans="1:41" ht="12.75">
      <c r="A156" s="119">
        <v>41183</v>
      </c>
      <c r="B156" s="109">
        <v>4018.03706</v>
      </c>
      <c r="C156" s="29"/>
      <c r="D156" s="41">
        <v>6.6</v>
      </c>
      <c r="E156" s="41">
        <v>6.1</v>
      </c>
      <c r="F156" s="58">
        <v>0.8064</v>
      </c>
      <c r="G156" s="303">
        <v>703383</v>
      </c>
      <c r="H156" s="221"/>
      <c r="I156" s="50">
        <v>8.7</v>
      </c>
      <c r="J156" s="406"/>
      <c r="K156" s="409"/>
      <c r="L156" s="44">
        <v>216510.67397260273</v>
      </c>
      <c r="M156" s="30"/>
      <c r="N156" s="29">
        <v>107603.50684931506</v>
      </c>
      <c r="O156" s="29"/>
      <c r="P156" s="29">
        <v>95781.89589041095</v>
      </c>
      <c r="Q156" s="29"/>
      <c r="R156" s="55">
        <v>1203.2876712328768</v>
      </c>
      <c r="S156" s="29"/>
      <c r="T156" s="109">
        <v>10328.712328767122</v>
      </c>
      <c r="U156" s="310"/>
      <c r="V156" s="357"/>
      <c r="W156" s="357"/>
      <c r="X156" s="32"/>
      <c r="Y156" s="34"/>
      <c r="Z156" s="37"/>
      <c r="AA156" s="37"/>
      <c r="AB156" s="52"/>
      <c r="AC156" s="75">
        <v>20.095238095238095</v>
      </c>
      <c r="AD156" s="37">
        <v>0.49810426540284364</v>
      </c>
      <c r="AE156" s="37">
        <v>0.45165876777251185</v>
      </c>
      <c r="AF156" s="98">
        <v>14</v>
      </c>
      <c r="AG156" s="98">
        <v>1054</v>
      </c>
      <c r="AH156" s="192">
        <v>34.01980198019802</v>
      </c>
      <c r="AI156" s="197" t="s">
        <v>23</v>
      </c>
      <c r="AJ156" s="197" t="s">
        <v>23</v>
      </c>
      <c r="AK156" s="219" t="s">
        <v>23</v>
      </c>
      <c r="AL156" s="397"/>
      <c r="AM156" s="200">
        <v>0</v>
      </c>
      <c r="AN156" s="198">
        <v>0</v>
      </c>
      <c r="AO156" s="199" t="s">
        <v>23</v>
      </c>
    </row>
    <row r="157" spans="1:41" ht="12.75">
      <c r="A157" s="119">
        <v>41214</v>
      </c>
      <c r="B157" s="109">
        <v>3850.128205</v>
      </c>
      <c r="C157" s="29"/>
      <c r="D157" s="41">
        <v>6.6</v>
      </c>
      <c r="E157" s="41">
        <v>6.1</v>
      </c>
      <c r="F157" s="58">
        <v>0.8064</v>
      </c>
      <c r="G157" s="304">
        <v>704736.469</v>
      </c>
      <c r="H157" s="221"/>
      <c r="I157" s="50">
        <v>8.7</v>
      </c>
      <c r="J157" s="406"/>
      <c r="K157" s="409"/>
      <c r="L157" s="44">
        <v>223862.50191780826</v>
      </c>
      <c r="M157" s="30"/>
      <c r="N157" s="29">
        <v>108040.0109589041</v>
      </c>
      <c r="O157" s="29"/>
      <c r="P157" s="29">
        <v>105378.34849315073</v>
      </c>
      <c r="Q157" s="29"/>
      <c r="R157" s="55">
        <v>949.8082191780823</v>
      </c>
      <c r="S157" s="29"/>
      <c r="T157" s="109">
        <v>7957.57808219178</v>
      </c>
      <c r="U157" s="310"/>
      <c r="V157" s="357"/>
      <c r="W157" s="357"/>
      <c r="X157" s="32"/>
      <c r="Y157" s="34"/>
      <c r="Z157" s="37"/>
      <c r="AA157" s="37"/>
      <c r="AB157" s="52"/>
      <c r="AC157" s="75">
        <v>15.881818181818181</v>
      </c>
      <c r="AD157" s="37">
        <v>0.5134516313680596</v>
      </c>
      <c r="AE157" s="37">
        <v>0.4378935317687464</v>
      </c>
      <c r="AF157" s="98">
        <v>15</v>
      </c>
      <c r="AG157" s="98">
        <v>816</v>
      </c>
      <c r="AH157" s="192">
        <v>30.5188679245283</v>
      </c>
      <c r="AI157" s="197" t="s">
        <v>23</v>
      </c>
      <c r="AJ157" s="197" t="s">
        <v>23</v>
      </c>
      <c r="AK157" s="219" t="s">
        <v>23</v>
      </c>
      <c r="AL157" s="397"/>
      <c r="AM157" s="200">
        <v>0</v>
      </c>
      <c r="AN157" s="198">
        <v>0</v>
      </c>
      <c r="AO157" s="199" t="s">
        <v>23</v>
      </c>
    </row>
    <row r="158" spans="1:41" ht="12.75">
      <c r="A158" s="119">
        <v>41244</v>
      </c>
      <c r="B158" s="109">
        <v>3733.602</v>
      </c>
      <c r="C158" s="29"/>
      <c r="D158" s="41">
        <v>6.6</v>
      </c>
      <c r="E158" s="41">
        <v>6.1</v>
      </c>
      <c r="F158" s="58">
        <v>0.8064</v>
      </c>
      <c r="G158" s="304">
        <v>662837</v>
      </c>
      <c r="H158" s="221"/>
      <c r="I158" s="50">
        <v>8.7</v>
      </c>
      <c r="J158" s="407"/>
      <c r="K158" s="410"/>
      <c r="L158" s="44">
        <v>189355.538630137</v>
      </c>
      <c r="M158" s="30"/>
      <c r="N158" s="29">
        <v>92775.71506849315</v>
      </c>
      <c r="O158" s="29"/>
      <c r="P158" s="29">
        <v>88375.96602739724</v>
      </c>
      <c r="Q158" s="29"/>
      <c r="R158" s="55">
        <v>779.1780821917808</v>
      </c>
      <c r="S158" s="29"/>
      <c r="T158" s="109">
        <v>6142.91506849315</v>
      </c>
      <c r="U158" s="310"/>
      <c r="V158" s="360"/>
      <c r="W158" s="360"/>
      <c r="X158" s="32"/>
      <c r="Y158" s="34"/>
      <c r="Z158" s="37"/>
      <c r="AA158" s="37"/>
      <c r="AB158" s="52"/>
      <c r="AC158" s="75">
        <v>12.556603773584905</v>
      </c>
      <c r="AD158" s="37">
        <v>0.5386927122464312</v>
      </c>
      <c r="AE158" s="37">
        <v>0.40570999248685197</v>
      </c>
      <c r="AF158" s="98">
        <v>14</v>
      </c>
      <c r="AG158" s="98">
        <v>604</v>
      </c>
      <c r="AH158" s="192">
        <v>24.84259259259259</v>
      </c>
      <c r="AI158" s="197" t="s">
        <v>23</v>
      </c>
      <c r="AJ158" s="197" t="s">
        <v>23</v>
      </c>
      <c r="AK158" s="219" t="s">
        <v>23</v>
      </c>
      <c r="AL158" s="398"/>
      <c r="AM158" s="200">
        <v>16</v>
      </c>
      <c r="AN158" s="198">
        <v>1</v>
      </c>
      <c r="AO158" s="199" t="s">
        <v>23</v>
      </c>
    </row>
    <row r="159" spans="1:41" ht="12.75">
      <c r="A159" s="119">
        <v>41275</v>
      </c>
      <c r="B159" s="109">
        <v>4121.145</v>
      </c>
      <c r="C159" s="29">
        <v>4121.145</v>
      </c>
      <c r="D159" s="41">
        <v>6.6</v>
      </c>
      <c r="E159" s="41">
        <v>6.1</v>
      </c>
      <c r="F159" s="58">
        <v>0.8064</v>
      </c>
      <c r="G159" s="304">
        <v>727500</v>
      </c>
      <c r="H159" s="221">
        <v>727.5</v>
      </c>
      <c r="I159" s="50">
        <v>8.7</v>
      </c>
      <c r="J159" s="411">
        <v>12906</v>
      </c>
      <c r="K159" s="384">
        <v>430000</v>
      </c>
      <c r="L159" s="44">
        <v>196324.7671232876</v>
      </c>
      <c r="M159" s="30">
        <v>196324.7671232876</v>
      </c>
      <c r="N159" s="29">
        <v>96628.50410958903</v>
      </c>
      <c r="O159" s="29">
        <v>96628.50410958902</v>
      </c>
      <c r="P159" s="29">
        <v>90057.35342465747</v>
      </c>
      <c r="Q159" s="29">
        <v>90057.35342465747</v>
      </c>
      <c r="R159" s="55">
        <v>1019.8356164383562</v>
      </c>
      <c r="S159" s="29">
        <v>1019.835616438356</v>
      </c>
      <c r="T159" s="109">
        <v>7438.832876712328</v>
      </c>
      <c r="U159" s="310">
        <v>7438.832876712328</v>
      </c>
      <c r="V159" s="361">
        <v>69441</v>
      </c>
      <c r="W159" s="361"/>
      <c r="X159" s="32"/>
      <c r="Y159" s="34"/>
      <c r="Z159" s="37"/>
      <c r="AA159" s="37"/>
      <c r="AB159" s="52"/>
      <c r="AC159" s="75">
        <v>17.14423076923077</v>
      </c>
      <c r="AD159" s="37">
        <v>0.5277621985417835</v>
      </c>
      <c r="AE159" s="37">
        <v>0.41615255187885586</v>
      </c>
      <c r="AF159" s="98">
        <v>15</v>
      </c>
      <c r="AG159" s="98">
        <v>873</v>
      </c>
      <c r="AH159" s="192">
        <v>27.824074074074073</v>
      </c>
      <c r="AI159" s="197">
        <v>3724</v>
      </c>
      <c r="AJ159" s="197">
        <v>2731</v>
      </c>
      <c r="AK159" s="387">
        <v>1789</v>
      </c>
      <c r="AL159" s="269">
        <v>1470</v>
      </c>
      <c r="AM159" s="200">
        <v>13</v>
      </c>
      <c r="AN159" s="198">
        <v>1</v>
      </c>
      <c r="AO159" s="199">
        <v>266000</v>
      </c>
    </row>
    <row r="160" spans="1:41" ht="12.75">
      <c r="A160" s="119">
        <v>41306</v>
      </c>
      <c r="B160" s="109">
        <v>3585.225</v>
      </c>
      <c r="C160" s="29">
        <v>3764.48625</v>
      </c>
      <c r="D160" s="41">
        <v>6.6</v>
      </c>
      <c r="E160" s="41">
        <v>6.1</v>
      </c>
      <c r="F160" s="58">
        <v>0.8064</v>
      </c>
      <c r="G160" s="304">
        <v>661886</v>
      </c>
      <c r="H160" s="221">
        <v>694.9802999999999</v>
      </c>
      <c r="I160" s="50">
        <v>8.7</v>
      </c>
      <c r="J160" s="400"/>
      <c r="K160" s="385"/>
      <c r="L160" s="44">
        <v>209009.9342465753</v>
      </c>
      <c r="M160" s="30">
        <v>219460.4309589041</v>
      </c>
      <c r="N160" s="29">
        <v>96435.81369863014</v>
      </c>
      <c r="O160" s="29">
        <v>101257.60438356164</v>
      </c>
      <c r="P160" s="29">
        <v>104595.15616438352</v>
      </c>
      <c r="Q160" s="29">
        <v>109824.91397260269</v>
      </c>
      <c r="R160" s="55">
        <v>773.2602739726028</v>
      </c>
      <c r="S160" s="29">
        <v>811.9232876712329</v>
      </c>
      <c r="T160" s="109">
        <v>5903.983561643835</v>
      </c>
      <c r="U160" s="310">
        <v>6199.182739726027</v>
      </c>
      <c r="V160" s="357"/>
      <c r="W160" s="357"/>
      <c r="X160" s="32"/>
      <c r="Y160" s="34"/>
      <c r="Z160" s="37"/>
      <c r="AA160" s="37"/>
      <c r="AB160" s="52"/>
      <c r="AC160" s="75">
        <v>15.046296296296296</v>
      </c>
      <c r="AD160" s="37">
        <v>0.5526153846153845</v>
      </c>
      <c r="AE160" s="37">
        <v>0.3993846153846154</v>
      </c>
      <c r="AF160" s="98">
        <v>14</v>
      </c>
      <c r="AG160" s="98">
        <v>761</v>
      </c>
      <c r="AH160" s="192">
        <v>24.962962962962962</v>
      </c>
      <c r="AI160" s="197">
        <v>2496</v>
      </c>
      <c r="AJ160" s="197">
        <v>3288</v>
      </c>
      <c r="AK160" s="388"/>
      <c r="AL160" s="269">
        <v>924</v>
      </c>
      <c r="AM160" s="200">
        <v>0</v>
      </c>
      <c r="AN160" s="198">
        <v>0</v>
      </c>
      <c r="AO160" s="199">
        <v>0</v>
      </c>
    </row>
    <row r="161" spans="1:41" ht="12.75">
      <c r="A161" s="119">
        <v>41334</v>
      </c>
      <c r="B161" s="109">
        <v>3838.839</v>
      </c>
      <c r="C161" s="29">
        <v>4021.640857142857</v>
      </c>
      <c r="D161" s="41">
        <v>6.6</v>
      </c>
      <c r="E161" s="41">
        <v>6.1</v>
      </c>
      <c r="F161" s="58">
        <v>0.8064</v>
      </c>
      <c r="G161" s="304">
        <v>746783</v>
      </c>
      <c r="H161" s="221">
        <v>782.3440952380953</v>
      </c>
      <c r="I161" s="50">
        <v>8.7</v>
      </c>
      <c r="J161" s="400"/>
      <c r="K161" s="385"/>
      <c r="L161" s="44">
        <v>178173.5605479452</v>
      </c>
      <c r="M161" s="30">
        <v>186658.0158121331</v>
      </c>
      <c r="N161" s="29">
        <v>78783.48493150686</v>
      </c>
      <c r="O161" s="29">
        <v>82535.07945205481</v>
      </c>
      <c r="P161" s="29">
        <v>92144.65643835615</v>
      </c>
      <c r="Q161" s="29">
        <v>96532.49722113501</v>
      </c>
      <c r="R161" s="55">
        <v>749.5890410958905</v>
      </c>
      <c r="S161" s="29">
        <v>785.2837573385519</v>
      </c>
      <c r="T161" s="109">
        <v>5247.665753424657</v>
      </c>
      <c r="U161" s="310">
        <v>5497.554598825831</v>
      </c>
      <c r="V161" s="358"/>
      <c r="W161" s="358"/>
      <c r="X161" s="32"/>
      <c r="Y161" s="34"/>
      <c r="Z161" s="37"/>
      <c r="AA161" s="37"/>
      <c r="AB161" s="52"/>
      <c r="AC161" s="75">
        <v>14.68867924528302</v>
      </c>
      <c r="AD161" s="37">
        <v>0.548490687219011</v>
      </c>
      <c r="AE161" s="37">
        <v>0.4007707129094412</v>
      </c>
      <c r="AF161" s="98">
        <v>16</v>
      </c>
      <c r="AG161" s="98">
        <v>760</v>
      </c>
      <c r="AH161" s="192">
        <v>25.462962962962962</v>
      </c>
      <c r="AI161" s="197">
        <v>2374</v>
      </c>
      <c r="AJ161" s="197">
        <v>3428</v>
      </c>
      <c r="AK161" s="388"/>
      <c r="AL161" s="269">
        <v>783</v>
      </c>
      <c r="AM161" s="200">
        <v>0</v>
      </c>
      <c r="AN161" s="198">
        <v>0</v>
      </c>
      <c r="AO161" s="199">
        <v>0</v>
      </c>
    </row>
    <row r="162" spans="1:41" ht="12.75">
      <c r="A162" s="119">
        <v>41365</v>
      </c>
      <c r="B162" s="109">
        <v>4176.845</v>
      </c>
      <c r="C162" s="29">
        <v>3977.947619047619</v>
      </c>
      <c r="D162" s="41">
        <v>6.6</v>
      </c>
      <c r="E162" s="41">
        <v>6.1</v>
      </c>
      <c r="F162" s="58">
        <v>0.8064</v>
      </c>
      <c r="G162" s="304">
        <v>786171</v>
      </c>
      <c r="H162" s="221">
        <v>748.7342857142858</v>
      </c>
      <c r="I162" s="50">
        <v>8.7</v>
      </c>
      <c r="J162" s="400"/>
      <c r="K162" s="385"/>
      <c r="L162" s="44">
        <v>176456.35397260266</v>
      </c>
      <c r="M162" s="30">
        <v>168053.67045009776</v>
      </c>
      <c r="N162" s="29">
        <v>79453.5123287671</v>
      </c>
      <c r="O162" s="29">
        <v>75670.01174168296</v>
      </c>
      <c r="P162" s="29">
        <v>90326.15671232872</v>
      </c>
      <c r="Q162" s="29">
        <v>86024.91115459878</v>
      </c>
      <c r="R162" s="29">
        <v>680.5479452054794</v>
      </c>
      <c r="S162" s="55">
        <v>648.1409001956947</v>
      </c>
      <c r="T162" s="55">
        <v>4826.613698630137</v>
      </c>
      <c r="U162" s="310">
        <v>4596.7749510763215</v>
      </c>
      <c r="V162" s="359">
        <v>55018</v>
      </c>
      <c r="W162" s="359"/>
      <c r="X162" s="32"/>
      <c r="Y162" s="34"/>
      <c r="Z162" s="37"/>
      <c r="AA162" s="37"/>
      <c r="AB162" s="52"/>
      <c r="AC162" s="75">
        <v>13.80373831775701</v>
      </c>
      <c r="AD162" s="37">
        <v>0.5341909275558564</v>
      </c>
      <c r="AE162" s="37">
        <v>0.40216655382532157</v>
      </c>
      <c r="AF162" s="98">
        <v>14</v>
      </c>
      <c r="AG162" s="98">
        <v>739</v>
      </c>
      <c r="AH162" s="192">
        <v>24.926605504587155</v>
      </c>
      <c r="AI162" s="197">
        <v>2384</v>
      </c>
      <c r="AJ162" s="197">
        <v>2460</v>
      </c>
      <c r="AK162" s="388"/>
      <c r="AL162" s="269">
        <v>681</v>
      </c>
      <c r="AM162" s="200">
        <v>0</v>
      </c>
      <c r="AN162" s="198">
        <v>0</v>
      </c>
      <c r="AO162" s="199">
        <v>0</v>
      </c>
    </row>
    <row r="163" spans="1:41" ht="12.75">
      <c r="A163" s="119">
        <v>41395</v>
      </c>
      <c r="B163" s="109">
        <v>4168.996</v>
      </c>
      <c r="C163" s="29">
        <v>4168.996</v>
      </c>
      <c r="D163" s="41">
        <v>6.6</v>
      </c>
      <c r="E163" s="41">
        <v>6.1</v>
      </c>
      <c r="F163" s="58">
        <v>0.8064</v>
      </c>
      <c r="G163" s="304">
        <v>761871</v>
      </c>
      <c r="H163" s="221">
        <v>761.871</v>
      </c>
      <c r="I163" s="50">
        <v>8.7</v>
      </c>
      <c r="J163" s="400"/>
      <c r="K163" s="385"/>
      <c r="L163" s="44">
        <v>175873.21643835618</v>
      </c>
      <c r="M163" s="30">
        <v>175873.21643835618</v>
      </c>
      <c r="N163" s="29">
        <v>74033.55616438357</v>
      </c>
      <c r="O163" s="29">
        <v>74033.55616438357</v>
      </c>
      <c r="P163" s="29">
        <v>96192.50958904109</v>
      </c>
      <c r="Q163" s="29">
        <v>96192.50958904109</v>
      </c>
      <c r="R163" s="29">
        <v>633.2054794520549</v>
      </c>
      <c r="S163" s="55">
        <v>633.2054794520548</v>
      </c>
      <c r="T163" s="55">
        <v>4302.065753424657</v>
      </c>
      <c r="U163" s="310">
        <v>4302.065753424657</v>
      </c>
      <c r="V163" s="357"/>
      <c r="W163" s="357"/>
      <c r="X163" s="32"/>
      <c r="Y163" s="34"/>
      <c r="Z163" s="37"/>
      <c r="AA163" s="37"/>
      <c r="AB163" s="52"/>
      <c r="AC163" s="75">
        <v>11.534653465346535</v>
      </c>
      <c r="AD163" s="37">
        <v>0.527038626609442</v>
      </c>
      <c r="AE163" s="37">
        <v>0.4206008583690987</v>
      </c>
      <c r="AF163" s="98">
        <v>15</v>
      </c>
      <c r="AG163" s="98">
        <v>559</v>
      </c>
      <c r="AH163" s="192">
        <v>23.465346534653467</v>
      </c>
      <c r="AI163" s="197">
        <v>2288</v>
      </c>
      <c r="AJ163" s="197">
        <v>2095</v>
      </c>
      <c r="AK163" s="388"/>
      <c r="AL163" s="269">
        <v>734</v>
      </c>
      <c r="AM163" s="200">
        <v>1</v>
      </c>
      <c r="AN163" s="198">
        <v>2</v>
      </c>
      <c r="AO163" s="199">
        <v>140148</v>
      </c>
    </row>
    <row r="164" spans="1:41" ht="12.75">
      <c r="A164" s="119">
        <v>41426</v>
      </c>
      <c r="B164" s="109">
        <v>4002.689</v>
      </c>
      <c r="C164" s="29">
        <v>4202.82345</v>
      </c>
      <c r="D164" s="41">
        <v>6.6</v>
      </c>
      <c r="E164" s="41">
        <v>6.1</v>
      </c>
      <c r="F164" s="58">
        <v>0.8064</v>
      </c>
      <c r="G164" s="304">
        <v>707995</v>
      </c>
      <c r="H164" s="221">
        <v>743.3947499999999</v>
      </c>
      <c r="I164" s="50">
        <v>8.7</v>
      </c>
      <c r="J164" s="400"/>
      <c r="K164" s="385"/>
      <c r="L164" s="44">
        <v>201416.6926027397</v>
      </c>
      <c r="M164" s="30">
        <v>211487.5272328767</v>
      </c>
      <c r="N164" s="29">
        <v>64594.29041095891</v>
      </c>
      <c r="O164" s="29">
        <v>67824.00493150686</v>
      </c>
      <c r="P164" s="29">
        <v>100028.24876712324</v>
      </c>
      <c r="Q164" s="29">
        <v>105029.66120547941</v>
      </c>
      <c r="R164" s="29">
        <v>683.5068493150685</v>
      </c>
      <c r="S164" s="55">
        <v>717.6821917808219</v>
      </c>
      <c r="T164" s="55">
        <v>4269.6164383561645</v>
      </c>
      <c r="U164" s="310">
        <v>4483.097260273972</v>
      </c>
      <c r="V164" s="358"/>
      <c r="W164" s="358"/>
      <c r="X164" s="32"/>
      <c r="Y164" s="34"/>
      <c r="Z164" s="37"/>
      <c r="AA164" s="37"/>
      <c r="AB164" s="52"/>
      <c r="AC164" s="75">
        <v>13.375</v>
      </c>
      <c r="AD164" s="37">
        <v>0.5233644859813085</v>
      </c>
      <c r="AE164" s="37">
        <v>0.4248741912293314</v>
      </c>
      <c r="AF164" s="98">
        <v>13</v>
      </c>
      <c r="AG164" s="98">
        <v>674</v>
      </c>
      <c r="AH164" s="192">
        <v>24.339805825242717</v>
      </c>
      <c r="AI164" s="197">
        <v>5541</v>
      </c>
      <c r="AJ164" s="197">
        <v>3192</v>
      </c>
      <c r="AK164" s="388"/>
      <c r="AL164" s="269">
        <v>1473</v>
      </c>
      <c r="AM164" s="200">
        <v>26</v>
      </c>
      <c r="AN164" s="198">
        <v>4</v>
      </c>
      <c r="AO164" s="199">
        <v>3643852</v>
      </c>
    </row>
    <row r="165" spans="1:41" ht="12.75">
      <c r="A165" s="119">
        <v>41456</v>
      </c>
      <c r="B165" s="109">
        <v>4470.753</v>
      </c>
      <c r="C165" s="29">
        <v>4276.372434782608</v>
      </c>
      <c r="D165" s="41">
        <v>6.8</v>
      </c>
      <c r="E165" s="41">
        <v>6.3</v>
      </c>
      <c r="F165" s="58">
        <v>0.8109</v>
      </c>
      <c r="G165" s="304">
        <v>813557</v>
      </c>
      <c r="H165" s="221">
        <v>778.1849565217392</v>
      </c>
      <c r="I165" s="50">
        <v>9.2</v>
      </c>
      <c r="J165" s="400"/>
      <c r="K165" s="385"/>
      <c r="L165" s="44">
        <v>162078.96986301368</v>
      </c>
      <c r="M165" s="30">
        <v>155032.0581298392</v>
      </c>
      <c r="N165" s="29">
        <v>64095.74794520547</v>
      </c>
      <c r="O165" s="29">
        <v>61308.97629541393</v>
      </c>
      <c r="P165" s="29">
        <v>80042.97534246572</v>
      </c>
      <c r="Q165" s="29">
        <v>76562.84597974982</v>
      </c>
      <c r="R165" s="29">
        <v>783.1232876712329</v>
      </c>
      <c r="S165" s="55">
        <v>749.0744490768315</v>
      </c>
      <c r="T165" s="55">
        <v>4895.063013698629</v>
      </c>
      <c r="U165" s="310">
        <v>4682.23418701608</v>
      </c>
      <c r="V165" s="359">
        <v>45168</v>
      </c>
      <c r="W165" s="359"/>
      <c r="X165" s="32"/>
      <c r="Y165" s="34"/>
      <c r="Z165" s="37"/>
      <c r="AA165" s="37"/>
      <c r="AB165" s="52"/>
      <c r="AC165" s="75">
        <v>12.33</v>
      </c>
      <c r="AD165" s="37">
        <v>0.5612327656123277</v>
      </c>
      <c r="AE165" s="37">
        <v>0.39010543390105434</v>
      </c>
      <c r="AF165" s="98">
        <v>13</v>
      </c>
      <c r="AG165" s="98">
        <v>573</v>
      </c>
      <c r="AH165" s="192">
        <v>22.020408163265305</v>
      </c>
      <c r="AI165" s="197">
        <v>3141</v>
      </c>
      <c r="AJ165" s="197">
        <v>4022</v>
      </c>
      <c r="AK165" s="388"/>
      <c r="AL165" s="269">
        <v>777</v>
      </c>
      <c r="AM165" s="200">
        <v>0</v>
      </c>
      <c r="AN165" s="198">
        <v>0</v>
      </c>
      <c r="AO165" s="199">
        <v>0</v>
      </c>
    </row>
    <row r="166" spans="1:41" ht="12.75">
      <c r="A166" s="119">
        <v>41487</v>
      </c>
      <c r="B166" s="109">
        <v>3975.906</v>
      </c>
      <c r="C166" s="29">
        <v>4165.234857142857</v>
      </c>
      <c r="D166" s="41">
        <v>6.8</v>
      </c>
      <c r="E166" s="41">
        <v>6.3</v>
      </c>
      <c r="F166" s="58">
        <v>0.8109</v>
      </c>
      <c r="G166" s="304">
        <v>681031</v>
      </c>
      <c r="H166" s="221">
        <v>713.4610476190475</v>
      </c>
      <c r="I166" s="50">
        <v>9.2</v>
      </c>
      <c r="J166" s="400"/>
      <c r="K166" s="385"/>
      <c r="L166" s="44">
        <v>137071.5649315068</v>
      </c>
      <c r="M166" s="30">
        <v>143598.7823091976</v>
      </c>
      <c r="N166" s="29">
        <v>49486.65205479452</v>
      </c>
      <c r="O166" s="29">
        <v>51843.15929549902</v>
      </c>
      <c r="P166" s="29">
        <v>73630.31013698626</v>
      </c>
      <c r="Q166" s="29">
        <v>77136.51538160465</v>
      </c>
      <c r="R166" s="29">
        <v>619.3972602739726</v>
      </c>
      <c r="S166" s="55">
        <v>648.8923679060665</v>
      </c>
      <c r="T166" s="55">
        <v>3831.271232876712</v>
      </c>
      <c r="U166" s="310">
        <v>4013.712720156556</v>
      </c>
      <c r="V166" s="357"/>
      <c r="W166" s="357"/>
      <c r="X166" s="32"/>
      <c r="Y166" s="34"/>
      <c r="Z166" s="37"/>
      <c r="AA166" s="37"/>
      <c r="AB166" s="52"/>
      <c r="AC166" s="75">
        <v>9.616279069767442</v>
      </c>
      <c r="AD166" s="37">
        <v>0.5465538089480048</v>
      </c>
      <c r="AE166" s="37">
        <v>0.40870616686819833</v>
      </c>
      <c r="AF166" s="98">
        <v>13</v>
      </c>
      <c r="AG166" s="98">
        <v>422</v>
      </c>
      <c r="AH166" s="192">
        <v>19.471264367816094</v>
      </c>
      <c r="AI166" s="197">
        <v>2445</v>
      </c>
      <c r="AJ166" s="197">
        <v>2594</v>
      </c>
      <c r="AK166" s="388"/>
      <c r="AL166" s="269">
        <v>611</v>
      </c>
      <c r="AM166" s="200">
        <v>1</v>
      </c>
      <c r="AN166" s="198">
        <v>1</v>
      </c>
      <c r="AO166" s="199">
        <v>53043</v>
      </c>
    </row>
    <row r="167" spans="1:41" ht="12.75">
      <c r="A167" s="119">
        <v>41518</v>
      </c>
      <c r="B167" s="109">
        <v>3709.642</v>
      </c>
      <c r="C167" s="29">
        <v>3532.9923809523807</v>
      </c>
      <c r="D167" s="41">
        <v>6.8</v>
      </c>
      <c r="E167" s="41">
        <v>6.3</v>
      </c>
      <c r="F167" s="58">
        <v>0.8109</v>
      </c>
      <c r="G167" s="304">
        <v>682229</v>
      </c>
      <c r="H167" s="221">
        <v>649.7419047619048</v>
      </c>
      <c r="I167" s="50">
        <v>9.2</v>
      </c>
      <c r="J167" s="400"/>
      <c r="K167" s="385"/>
      <c r="L167" s="44">
        <v>215560.48438356165</v>
      </c>
      <c r="M167" s="30">
        <v>205295.69941291586</v>
      </c>
      <c r="N167" s="29">
        <v>103641.73150684929</v>
      </c>
      <c r="O167" s="29">
        <v>98706.41095890409</v>
      </c>
      <c r="P167" s="29">
        <v>104089.7063013699</v>
      </c>
      <c r="Q167" s="29">
        <v>99133.05362035228</v>
      </c>
      <c r="R167" s="29">
        <v>714.082191780822</v>
      </c>
      <c r="S167" s="55">
        <v>680.0782778864971</v>
      </c>
      <c r="T167" s="55">
        <v>4695.698630136985</v>
      </c>
      <c r="U167" s="310">
        <v>4472.093933463795</v>
      </c>
      <c r="V167" s="358"/>
      <c r="W167" s="358"/>
      <c r="X167" s="32"/>
      <c r="Y167" s="34"/>
      <c r="Z167" s="37"/>
      <c r="AA167" s="37"/>
      <c r="AB167" s="52"/>
      <c r="AC167" s="75">
        <v>14.53125</v>
      </c>
      <c r="AD167" s="37">
        <v>0.48602150537634403</v>
      </c>
      <c r="AE167" s="37">
        <v>0.45304659498207883</v>
      </c>
      <c r="AF167" s="98">
        <v>15</v>
      </c>
      <c r="AG167" s="98">
        <v>668</v>
      </c>
      <c r="AH167" s="192">
        <v>22.822916666666668</v>
      </c>
      <c r="AI167" s="197">
        <v>3872</v>
      </c>
      <c r="AJ167" s="197">
        <v>3346</v>
      </c>
      <c r="AK167" s="388"/>
      <c r="AL167" s="269">
        <v>1690</v>
      </c>
      <c r="AM167" s="200">
        <v>22</v>
      </c>
      <c r="AN167" s="198">
        <v>1</v>
      </c>
      <c r="AO167" s="199">
        <v>1166957</v>
      </c>
    </row>
    <row r="168" spans="1:41" ht="12.75">
      <c r="A168" s="119">
        <v>41548</v>
      </c>
      <c r="B168" s="109">
        <v>4225.81</v>
      </c>
      <c r="C168" s="29">
        <v>4225.81</v>
      </c>
      <c r="D168" s="41">
        <v>6.8</v>
      </c>
      <c r="E168" s="41">
        <v>6.3</v>
      </c>
      <c r="F168" s="58">
        <v>0.8109</v>
      </c>
      <c r="G168" s="304">
        <v>794717</v>
      </c>
      <c r="H168" s="221">
        <v>794.7170000000001</v>
      </c>
      <c r="I168" s="50">
        <v>9.2</v>
      </c>
      <c r="J168" s="400"/>
      <c r="K168" s="385"/>
      <c r="L168" s="44">
        <v>178364.92931506847</v>
      </c>
      <c r="M168" s="30">
        <v>178364.92931506847</v>
      </c>
      <c r="N168" s="29">
        <v>58773.79726027397</v>
      </c>
      <c r="O168" s="29">
        <v>58773.79726027397</v>
      </c>
      <c r="P168" s="29">
        <v>109687.17041095888</v>
      </c>
      <c r="Q168" s="29">
        <v>109687.17041095888</v>
      </c>
      <c r="R168" s="29">
        <v>639.1232876712329</v>
      </c>
      <c r="S168" s="55">
        <v>639.1232876712329</v>
      </c>
      <c r="T168" s="55">
        <v>4780.849315068493</v>
      </c>
      <c r="U168" s="310">
        <v>4780.849315068493</v>
      </c>
      <c r="V168" s="359">
        <v>42864</v>
      </c>
      <c r="W168" s="359"/>
      <c r="X168" s="32"/>
      <c r="Y168" s="34"/>
      <c r="Z168" s="37"/>
      <c r="AA168" s="37"/>
      <c r="AB168" s="52"/>
      <c r="AC168" s="75">
        <v>13.26595744680851</v>
      </c>
      <c r="AD168" s="37">
        <v>0.5581395348837209</v>
      </c>
      <c r="AE168" s="37">
        <v>0.3921411387329591</v>
      </c>
      <c r="AF168" s="98">
        <v>13</v>
      </c>
      <c r="AG168" s="98">
        <v>619</v>
      </c>
      <c r="AH168" s="192">
        <v>24.322580645161292</v>
      </c>
      <c r="AI168" s="197">
        <v>2672</v>
      </c>
      <c r="AJ168" s="197">
        <v>3277</v>
      </c>
      <c r="AK168" s="388"/>
      <c r="AL168" s="269">
        <v>1046</v>
      </c>
      <c r="AM168" s="200">
        <v>17</v>
      </c>
      <c r="AN168" s="198">
        <v>2</v>
      </c>
      <c r="AO168" s="199">
        <v>588462</v>
      </c>
    </row>
    <row r="169" spans="1:41" ht="12.75">
      <c r="A169" s="119">
        <v>41579</v>
      </c>
      <c r="B169" s="109">
        <v>3467.601</v>
      </c>
      <c r="C169" s="29">
        <v>3832.6116315789473</v>
      </c>
      <c r="D169" s="41">
        <v>6.8</v>
      </c>
      <c r="E169" s="41">
        <v>6.3</v>
      </c>
      <c r="F169" s="58">
        <v>0.8109</v>
      </c>
      <c r="G169" s="304">
        <v>686251</v>
      </c>
      <c r="H169" s="221">
        <v>758.4879473684211</v>
      </c>
      <c r="I169" s="50">
        <v>9.2</v>
      </c>
      <c r="J169" s="400"/>
      <c r="K169" s="385"/>
      <c r="L169" s="44">
        <v>136309.43342465753</v>
      </c>
      <c r="M169" s="30">
        <v>150657.79483777937</v>
      </c>
      <c r="N169" s="29">
        <v>42536.252054794524</v>
      </c>
      <c r="O169" s="29">
        <v>47013.752271088684</v>
      </c>
      <c r="P169" s="29">
        <v>87255.68547945206</v>
      </c>
      <c r="Q169" s="29">
        <v>96440.49447728912</v>
      </c>
      <c r="R169" s="29">
        <v>541.4794520547946</v>
      </c>
      <c r="S169" s="55">
        <v>598.477289113194</v>
      </c>
      <c r="T169" s="55">
        <v>3598.0109589041094</v>
      </c>
      <c r="U169" s="310">
        <v>3976.7489545782264</v>
      </c>
      <c r="V169" s="357"/>
      <c r="W169" s="357"/>
      <c r="X169" s="32"/>
      <c r="Y169" s="34"/>
      <c r="Z169" s="37"/>
      <c r="AA169" s="37"/>
      <c r="AB169" s="52"/>
      <c r="AC169" s="207">
        <v>12.747252747252746</v>
      </c>
      <c r="AD169" s="208">
        <v>0.5620689655172414</v>
      </c>
      <c r="AE169" s="208">
        <v>0.3896551724137931</v>
      </c>
      <c r="AF169" s="209">
        <v>14</v>
      </c>
      <c r="AG169" s="209">
        <v>572</v>
      </c>
      <c r="AH169" s="210">
        <v>22.447916666666668</v>
      </c>
      <c r="AI169" s="197">
        <v>3414</v>
      </c>
      <c r="AJ169" s="197">
        <v>2760</v>
      </c>
      <c r="AK169" s="388"/>
      <c r="AL169" s="269">
        <v>1897</v>
      </c>
      <c r="AM169" s="200">
        <v>30</v>
      </c>
      <c r="AN169" s="198">
        <v>2</v>
      </c>
      <c r="AO169" s="199">
        <v>1038462</v>
      </c>
    </row>
    <row r="170" spans="1:41" ht="12.75">
      <c r="A170" s="119">
        <v>41609</v>
      </c>
      <c r="B170" s="109">
        <v>3783.393</v>
      </c>
      <c r="C170" s="29">
        <v>3603.2314285714283</v>
      </c>
      <c r="D170" s="41">
        <v>6.8</v>
      </c>
      <c r="E170" s="41">
        <v>6.3</v>
      </c>
      <c r="F170" s="58">
        <v>0.8109</v>
      </c>
      <c r="G170" s="304">
        <v>660344</v>
      </c>
      <c r="H170" s="221">
        <v>628.8990476190477</v>
      </c>
      <c r="I170" s="50">
        <v>9.2</v>
      </c>
      <c r="J170" s="412"/>
      <c r="K170" s="385"/>
      <c r="L170" s="44">
        <v>158348.02520547947</v>
      </c>
      <c r="M170" s="30">
        <v>150807.64305283758</v>
      </c>
      <c r="N170" s="29">
        <v>71065.24931506849</v>
      </c>
      <c r="O170" s="29">
        <v>67681.18982387475</v>
      </c>
      <c r="P170" s="29">
        <v>81141.19232876714</v>
      </c>
      <c r="Q170" s="29">
        <v>77277.32602739727</v>
      </c>
      <c r="R170" s="29">
        <v>571.068493150685</v>
      </c>
      <c r="S170" s="109">
        <v>543.8747553816047</v>
      </c>
      <c r="T170" s="308">
        <v>3575.293150684931</v>
      </c>
      <c r="U170" s="310">
        <v>3405.0410958904104</v>
      </c>
      <c r="V170" s="362"/>
      <c r="W170" s="362"/>
      <c r="X170" s="32"/>
      <c r="Y170" s="34"/>
      <c r="Z170" s="37"/>
      <c r="AA170" s="37"/>
      <c r="AB170" s="52"/>
      <c r="AC170" s="207">
        <v>11.106382978723405</v>
      </c>
      <c r="AD170" s="208">
        <v>0.5909961685823755</v>
      </c>
      <c r="AE170" s="208">
        <v>0.3563218390804598</v>
      </c>
      <c r="AF170" s="209">
        <v>12</v>
      </c>
      <c r="AG170" s="209">
        <v>468</v>
      </c>
      <c r="AH170" s="210">
        <v>20.515463917525775</v>
      </c>
      <c r="AI170" s="197">
        <v>2039</v>
      </c>
      <c r="AJ170" s="197">
        <v>3192</v>
      </c>
      <c r="AK170" s="389"/>
      <c r="AL170" s="269">
        <v>766</v>
      </c>
      <c r="AM170" s="200">
        <v>31</v>
      </c>
      <c r="AN170" s="198">
        <v>2</v>
      </c>
      <c r="AO170" s="199">
        <v>1073076</v>
      </c>
    </row>
    <row r="171" spans="1:41" ht="12.75">
      <c r="A171" s="119">
        <v>41640</v>
      </c>
      <c r="B171" s="109">
        <v>3664.855</v>
      </c>
      <c r="C171" s="29">
        <v>3664.855</v>
      </c>
      <c r="D171" s="41">
        <v>7</v>
      </c>
      <c r="E171" s="41">
        <v>6.5</v>
      </c>
      <c r="F171" s="58">
        <v>0.8137</v>
      </c>
      <c r="G171" s="304">
        <v>650476</v>
      </c>
      <c r="H171" s="221">
        <v>650.476</v>
      </c>
      <c r="I171" s="50">
        <v>9.85</v>
      </c>
      <c r="J171" s="399">
        <v>14271</v>
      </c>
      <c r="K171" s="402">
        <v>422700</v>
      </c>
      <c r="L171" s="44">
        <v>155838.1610958904</v>
      </c>
      <c r="M171" s="30">
        <v>155838.1610958904</v>
      </c>
      <c r="N171" s="29">
        <v>51447.18904109587</v>
      </c>
      <c r="O171" s="29">
        <v>51447.18904109587</v>
      </c>
      <c r="P171" s="29">
        <v>94109.28986301368</v>
      </c>
      <c r="Q171" s="29">
        <v>94109.28986301368</v>
      </c>
      <c r="R171" s="29">
        <v>801.8630136986302</v>
      </c>
      <c r="S171" s="109">
        <v>801.8630136986303</v>
      </c>
      <c r="T171" s="308">
        <v>4186.372602739725</v>
      </c>
      <c r="U171" s="310">
        <v>4186.372602739725</v>
      </c>
      <c r="V171" s="363">
        <v>48183</v>
      </c>
      <c r="W171" s="363"/>
      <c r="X171" s="32"/>
      <c r="Y171" s="34"/>
      <c r="Z171" s="37"/>
      <c r="AA171" s="37"/>
      <c r="AB171" s="52"/>
      <c r="AC171" s="207">
        <v>15.626373626373626</v>
      </c>
      <c r="AD171" s="208">
        <v>0.5337552742616034</v>
      </c>
      <c r="AE171" s="208">
        <v>0.42616033755274263</v>
      </c>
      <c r="AF171" s="209">
        <v>11</v>
      </c>
      <c r="AG171" s="209">
        <v>627</v>
      </c>
      <c r="AH171" s="210">
        <v>24.876404494382022</v>
      </c>
      <c r="AI171" s="197">
        <v>3895</v>
      </c>
      <c r="AJ171" s="197">
        <v>3695</v>
      </c>
      <c r="AK171" s="387">
        <v>935</v>
      </c>
      <c r="AL171" s="269">
        <v>1481</v>
      </c>
      <c r="AM171" s="200">
        <v>19</v>
      </c>
      <c r="AN171" s="198">
        <v>2</v>
      </c>
      <c r="AO171" s="199">
        <v>1157100</v>
      </c>
    </row>
    <row r="172" spans="1:41" ht="12.75">
      <c r="A172" s="119">
        <v>41671</v>
      </c>
      <c r="B172" s="109">
        <v>3314.539435</v>
      </c>
      <c r="C172" s="29">
        <v>3314.5394350000006</v>
      </c>
      <c r="D172" s="41">
        <v>7</v>
      </c>
      <c r="E172" s="41">
        <v>6.5</v>
      </c>
      <c r="F172" s="58">
        <v>0.8137</v>
      </c>
      <c r="G172" s="304">
        <v>638908.075</v>
      </c>
      <c r="H172" s="221">
        <v>638.9080749999999</v>
      </c>
      <c r="I172" s="50">
        <v>9.85</v>
      </c>
      <c r="J172" s="400"/>
      <c r="K172" s="403"/>
      <c r="L172" s="44">
        <v>137161.9298630137</v>
      </c>
      <c r="M172" s="30">
        <v>137161.9298630137</v>
      </c>
      <c r="N172" s="29">
        <v>45939.71506849315</v>
      </c>
      <c r="O172" s="29">
        <v>45939.715068493155</v>
      </c>
      <c r="P172" s="29">
        <v>81203.79287671234</v>
      </c>
      <c r="Q172" s="29">
        <v>81203.79287671234</v>
      </c>
      <c r="R172" s="29">
        <v>590.7945205479452</v>
      </c>
      <c r="S172" s="109">
        <v>590.7945205479452</v>
      </c>
      <c r="T172" s="308">
        <v>3615.747945205479</v>
      </c>
      <c r="U172" s="310">
        <v>3615.7479452054795</v>
      </c>
      <c r="V172" s="357"/>
      <c r="W172" s="357"/>
      <c r="X172" s="32"/>
      <c r="Y172" s="34"/>
      <c r="Z172" s="37"/>
      <c r="AA172" s="37"/>
      <c r="AB172" s="52"/>
      <c r="AC172" s="207">
        <v>14.659090909090908</v>
      </c>
      <c r="AD172" s="208">
        <v>0.5883720930232559</v>
      </c>
      <c r="AE172" s="208">
        <v>0.351937984496124</v>
      </c>
      <c r="AF172" s="209">
        <v>10</v>
      </c>
      <c r="AG172" s="209">
        <v>581</v>
      </c>
      <c r="AH172" s="210">
        <v>26.022988505747126</v>
      </c>
      <c r="AI172" s="197">
        <v>2526</v>
      </c>
      <c r="AJ172" s="197">
        <v>3765</v>
      </c>
      <c r="AK172" s="388"/>
      <c r="AL172" s="269">
        <v>910</v>
      </c>
      <c r="AM172" s="200">
        <v>2</v>
      </c>
      <c r="AN172" s="198">
        <v>1</v>
      </c>
      <c r="AO172" s="199">
        <v>60900</v>
      </c>
    </row>
    <row r="173" spans="1:41" ht="12.75">
      <c r="A173" s="119">
        <v>41699</v>
      </c>
      <c r="B173" s="109">
        <v>3534.19494</v>
      </c>
      <c r="C173" s="29">
        <v>3534.19494</v>
      </c>
      <c r="D173" s="41">
        <v>7</v>
      </c>
      <c r="E173" s="41">
        <v>6.5</v>
      </c>
      <c r="F173" s="58">
        <v>0.8137</v>
      </c>
      <c r="G173" s="304">
        <v>686859.646</v>
      </c>
      <c r="H173" s="221">
        <v>686.8596459999999</v>
      </c>
      <c r="I173" s="50">
        <v>9.85</v>
      </c>
      <c r="J173" s="400"/>
      <c r="K173" s="403"/>
      <c r="L173" s="44">
        <v>102192.83178082191</v>
      </c>
      <c r="M173" s="30">
        <v>102192.8317808219</v>
      </c>
      <c r="N173" s="29">
        <v>34294.48767123288</v>
      </c>
      <c r="O173" s="29">
        <v>34294.48767123288</v>
      </c>
      <c r="P173" s="29">
        <v>60790.25095890409</v>
      </c>
      <c r="Q173" s="29">
        <v>60790.25095890409</v>
      </c>
      <c r="R173" s="29">
        <v>600.6575342465753</v>
      </c>
      <c r="S173" s="109">
        <v>600.6575342465753</v>
      </c>
      <c r="T173" s="308">
        <v>3466.635616438356</v>
      </c>
      <c r="U173" s="310">
        <v>3466.635616438356</v>
      </c>
      <c r="V173" s="358"/>
      <c r="W173" s="358"/>
      <c r="X173" s="32"/>
      <c r="Y173" s="34"/>
      <c r="Z173" s="37"/>
      <c r="AA173" s="37"/>
      <c r="AB173" s="52"/>
      <c r="AC173" s="207">
        <v>13.574712643678161</v>
      </c>
      <c r="AD173" s="208">
        <v>0.6045723962743439</v>
      </c>
      <c r="AE173" s="208">
        <v>0.3522438611346317</v>
      </c>
      <c r="AF173" s="209">
        <v>13</v>
      </c>
      <c r="AG173" s="209">
        <v>552</v>
      </c>
      <c r="AH173" s="210">
        <v>25.363636363636363</v>
      </c>
      <c r="AI173" s="197">
        <v>2366</v>
      </c>
      <c r="AJ173" s="197">
        <v>3416</v>
      </c>
      <c r="AK173" s="388"/>
      <c r="AL173" s="269">
        <v>811</v>
      </c>
      <c r="AM173" s="200">
        <v>0</v>
      </c>
      <c r="AN173" s="198">
        <v>0</v>
      </c>
      <c r="AO173" s="199">
        <v>0</v>
      </c>
    </row>
    <row r="174" spans="1:41" ht="12.75">
      <c r="A174" s="119">
        <v>41730</v>
      </c>
      <c r="B174" s="109">
        <v>3985.562375</v>
      </c>
      <c r="C174" s="29">
        <v>3985.5623750000004</v>
      </c>
      <c r="D174" s="41">
        <v>7</v>
      </c>
      <c r="E174" s="41">
        <v>6.5</v>
      </c>
      <c r="F174" s="58">
        <v>0.8137</v>
      </c>
      <c r="G174" s="304">
        <v>721352.778</v>
      </c>
      <c r="H174" s="221">
        <v>721.3527780000001</v>
      </c>
      <c r="I174" s="50">
        <v>9.85</v>
      </c>
      <c r="J174" s="400"/>
      <c r="K174" s="403"/>
      <c r="L174" s="44">
        <v>135643.32493150685</v>
      </c>
      <c r="M174" s="30">
        <v>135643.32493150685</v>
      </c>
      <c r="N174" s="29">
        <v>33563.572602739725</v>
      </c>
      <c r="O174" s="29">
        <v>33563.572602739725</v>
      </c>
      <c r="P174" s="29">
        <v>94745.46739726028</v>
      </c>
      <c r="Q174" s="29">
        <v>94745.46739726029</v>
      </c>
      <c r="R174" s="29">
        <v>560.2191780821918</v>
      </c>
      <c r="S174" s="109">
        <v>560.2191780821918</v>
      </c>
      <c r="T174" s="308">
        <v>3253.7917808219177</v>
      </c>
      <c r="U174" s="310">
        <v>3253.7917808219177</v>
      </c>
      <c r="V174" s="359">
        <v>38334</v>
      </c>
      <c r="W174" s="359"/>
      <c r="X174" s="32"/>
      <c r="Y174" s="34"/>
      <c r="Z174" s="37"/>
      <c r="AA174" s="37"/>
      <c r="AB174" s="52"/>
      <c r="AC174" s="207">
        <v>13.523255813953488</v>
      </c>
      <c r="AD174" s="208">
        <v>0.5898538263112639</v>
      </c>
      <c r="AE174" s="208">
        <v>0.3714531384350817</v>
      </c>
      <c r="AF174" s="209">
        <v>12</v>
      </c>
      <c r="AG174" s="209">
        <v>541</v>
      </c>
      <c r="AH174" s="210">
        <v>24.44943820224719</v>
      </c>
      <c r="AI174" s="197">
        <v>2047</v>
      </c>
      <c r="AJ174" s="197">
        <v>3648</v>
      </c>
      <c r="AK174" s="388"/>
      <c r="AL174" s="269">
        <v>723</v>
      </c>
      <c r="AM174" s="200">
        <v>0</v>
      </c>
      <c r="AN174" s="198">
        <v>0</v>
      </c>
      <c r="AO174" s="199">
        <v>0</v>
      </c>
    </row>
    <row r="175" spans="1:41" ht="12.75">
      <c r="A175" s="119">
        <v>41760</v>
      </c>
      <c r="B175" s="109">
        <v>3737.197025</v>
      </c>
      <c r="C175" s="29">
        <v>3737.197025</v>
      </c>
      <c r="D175" s="41">
        <v>7</v>
      </c>
      <c r="E175" s="41">
        <v>6.5</v>
      </c>
      <c r="F175" s="58">
        <v>0.8137</v>
      </c>
      <c r="G175" s="304">
        <v>689199.219</v>
      </c>
      <c r="H175" s="221">
        <v>689.1992190000001</v>
      </c>
      <c r="I175" s="50">
        <v>9.85</v>
      </c>
      <c r="J175" s="400"/>
      <c r="K175" s="403"/>
      <c r="L175" s="44">
        <v>128175.14958904109</v>
      </c>
      <c r="M175" s="30">
        <v>128175.14958904109</v>
      </c>
      <c r="N175" s="29">
        <v>31837.67671232876</v>
      </c>
      <c r="O175" s="29">
        <v>31837.67671232876</v>
      </c>
      <c r="P175" s="29">
        <v>90285.67561643836</v>
      </c>
      <c r="Q175" s="29">
        <v>90285.67561643836</v>
      </c>
      <c r="R175" s="29">
        <v>522.7397260273973</v>
      </c>
      <c r="S175" s="109">
        <v>522.7397260273973</v>
      </c>
      <c r="T175" s="308">
        <v>2849.539726027397</v>
      </c>
      <c r="U175" s="310">
        <v>2849.539726027397</v>
      </c>
      <c r="V175" s="357"/>
      <c r="W175" s="357"/>
      <c r="X175" s="32"/>
      <c r="Y175" s="34"/>
      <c r="Z175" s="37"/>
      <c r="AA175" s="37"/>
      <c r="AB175" s="52"/>
      <c r="AC175" s="207">
        <v>11.081395348837209</v>
      </c>
      <c r="AD175" s="208">
        <v>0.614900314795383</v>
      </c>
      <c r="AE175" s="208">
        <v>0.3284365162644281</v>
      </c>
      <c r="AF175" s="209">
        <v>11</v>
      </c>
      <c r="AG175" s="209">
        <v>425</v>
      </c>
      <c r="AH175" s="210">
        <v>22.902439024390244</v>
      </c>
      <c r="AI175" s="197">
        <v>1953</v>
      </c>
      <c r="AJ175" s="197">
        <v>3083</v>
      </c>
      <c r="AK175" s="388"/>
      <c r="AL175" s="269">
        <v>887</v>
      </c>
      <c r="AM175" s="200">
        <v>1</v>
      </c>
      <c r="AN175" s="198">
        <v>1</v>
      </c>
      <c r="AO175" s="199">
        <v>37955</v>
      </c>
    </row>
    <row r="176" spans="1:41" ht="12.75">
      <c r="A176" s="119">
        <v>41791</v>
      </c>
      <c r="B176" s="109">
        <v>4060.6904</v>
      </c>
      <c r="C176" s="29">
        <v>4060.6903999999995</v>
      </c>
      <c r="D176" s="41">
        <v>7</v>
      </c>
      <c r="E176" s="41">
        <v>6.5</v>
      </c>
      <c r="F176" s="58">
        <v>0.8137</v>
      </c>
      <c r="G176" s="304">
        <v>735155.155</v>
      </c>
      <c r="H176" s="221">
        <v>735.155155</v>
      </c>
      <c r="I176" s="50">
        <v>9.85</v>
      </c>
      <c r="J176" s="400"/>
      <c r="K176" s="403"/>
      <c r="L176" s="44">
        <v>142626.3057534247</v>
      </c>
      <c r="M176" s="30">
        <v>142626.3057534247</v>
      </c>
      <c r="N176" s="29">
        <v>37076.38356164384</v>
      </c>
      <c r="O176" s="29">
        <v>37076.38356164384</v>
      </c>
      <c r="P176" s="29">
        <v>98917.48931506851</v>
      </c>
      <c r="Q176" s="29">
        <v>98917.48931506851</v>
      </c>
      <c r="R176" s="29">
        <v>527.6712328767123</v>
      </c>
      <c r="S176" s="109">
        <v>527.6712328767123</v>
      </c>
      <c r="T176" s="308">
        <v>2817.057534246575</v>
      </c>
      <c r="U176" s="310">
        <v>2817.0575342465745</v>
      </c>
      <c r="V176" s="358"/>
      <c r="W176" s="358"/>
      <c r="X176" s="32"/>
      <c r="Y176" s="34"/>
      <c r="Z176" s="37"/>
      <c r="AA176" s="37"/>
      <c r="AB176" s="52"/>
      <c r="AC176" s="207">
        <v>12.314606741573034</v>
      </c>
      <c r="AD176" s="208">
        <v>0.6085766423357664</v>
      </c>
      <c r="AE176" s="208">
        <v>0.3677007299270073</v>
      </c>
      <c r="AF176" s="209">
        <v>9</v>
      </c>
      <c r="AG176" s="209">
        <v>532</v>
      </c>
      <c r="AH176" s="210">
        <v>22.72093023255814</v>
      </c>
      <c r="AI176" s="197">
        <v>2955</v>
      </c>
      <c r="AJ176" s="197">
        <v>3278</v>
      </c>
      <c r="AK176" s="388"/>
      <c r="AL176" s="269">
        <v>2180</v>
      </c>
      <c r="AM176" s="200">
        <v>28</v>
      </c>
      <c r="AN176" s="198">
        <v>3</v>
      </c>
      <c r="AO176" s="199">
        <v>1444323</v>
      </c>
    </row>
    <row r="177" spans="1:41" ht="12.75">
      <c r="A177" s="119">
        <v>41821</v>
      </c>
      <c r="B177" s="109">
        <v>4148.12874</v>
      </c>
      <c r="C177" s="29">
        <v>4336.680046363636</v>
      </c>
      <c r="D177" s="41">
        <v>7</v>
      </c>
      <c r="E177" s="41">
        <v>6.5</v>
      </c>
      <c r="F177" s="58">
        <v>0.8137</v>
      </c>
      <c r="G177" s="304">
        <v>770941.172</v>
      </c>
      <c r="H177" s="221">
        <v>805.9839525454546</v>
      </c>
      <c r="I177" s="50">
        <v>9.85</v>
      </c>
      <c r="J177" s="400"/>
      <c r="K177" s="403"/>
      <c r="L177" s="44">
        <v>126830.70904109586</v>
      </c>
      <c r="M177" s="30">
        <v>132595.74127023658</v>
      </c>
      <c r="N177" s="29">
        <v>31126.553424657533</v>
      </c>
      <c r="O177" s="29">
        <v>32541.396762141965</v>
      </c>
      <c r="P177" s="29">
        <v>88699.54191780821</v>
      </c>
      <c r="Q177" s="29">
        <v>92731.33927770858</v>
      </c>
      <c r="R177" s="29">
        <v>636.1643835616438</v>
      </c>
      <c r="S177" s="109">
        <v>665.0809464508095</v>
      </c>
      <c r="T177" s="308">
        <v>3238.4547945205472</v>
      </c>
      <c r="U177" s="310">
        <v>3385.6572851805718</v>
      </c>
      <c r="V177" s="359">
        <v>32974</v>
      </c>
      <c r="W177" s="359"/>
      <c r="X177" s="32"/>
      <c r="Y177" s="34"/>
      <c r="Z177" s="37"/>
      <c r="AA177" s="37"/>
      <c r="AB177" s="52"/>
      <c r="AC177" s="207">
        <v>10.604651162790697</v>
      </c>
      <c r="AD177" s="208">
        <v>0.6096491228070176</v>
      </c>
      <c r="AE177" s="208">
        <v>0.34100877192982454</v>
      </c>
      <c r="AF177" s="209">
        <v>10</v>
      </c>
      <c r="AG177" s="209">
        <v>455</v>
      </c>
      <c r="AH177" s="210">
        <v>18.908045977011493</v>
      </c>
      <c r="AI177" s="197">
        <v>2267</v>
      </c>
      <c r="AJ177" s="197">
        <v>3484</v>
      </c>
      <c r="AK177" s="388"/>
      <c r="AL177" s="269">
        <v>2113</v>
      </c>
      <c r="AM177" s="200">
        <v>26</v>
      </c>
      <c r="AN177" s="198">
        <v>2</v>
      </c>
      <c r="AO177" s="199">
        <v>837485</v>
      </c>
    </row>
    <row r="178" spans="1:41" ht="12.75">
      <c r="A178" s="119">
        <v>41852</v>
      </c>
      <c r="B178" s="109">
        <v>3635.2684449999997</v>
      </c>
      <c r="C178" s="29">
        <v>3817.03186725</v>
      </c>
      <c r="D178" s="41">
        <v>7</v>
      </c>
      <c r="E178" s="41">
        <v>6.5</v>
      </c>
      <c r="F178" s="58">
        <v>0.8137</v>
      </c>
      <c r="G178" s="304">
        <v>652506.524</v>
      </c>
      <c r="H178" s="221">
        <v>685.1318502</v>
      </c>
      <c r="I178" s="50">
        <v>9.85</v>
      </c>
      <c r="J178" s="400"/>
      <c r="K178" s="403"/>
      <c r="L178" s="44">
        <v>65097.56383561643</v>
      </c>
      <c r="M178" s="30">
        <v>68352.44202739725</v>
      </c>
      <c r="N178" s="29">
        <v>17746.257534246575</v>
      </c>
      <c r="O178" s="29">
        <v>18633.570410958902</v>
      </c>
      <c r="P178" s="29">
        <v>42704.36383561643</v>
      </c>
      <c r="Q178" s="29">
        <v>44839.58202739726</v>
      </c>
      <c r="R178" s="29">
        <v>485.26027397260276</v>
      </c>
      <c r="S178" s="109">
        <v>509.52328767123294</v>
      </c>
      <c r="T178" s="308">
        <v>2733.5835616438353</v>
      </c>
      <c r="U178" s="310">
        <v>2870.2627397260267</v>
      </c>
      <c r="V178" s="357"/>
      <c r="W178" s="357"/>
      <c r="X178" s="32"/>
      <c r="Y178" s="34"/>
      <c r="Z178" s="37"/>
      <c r="AA178" s="37"/>
      <c r="AB178" s="52"/>
      <c r="AC178" s="207">
        <v>9.9375</v>
      </c>
      <c r="AD178" s="208">
        <v>0.569811320754717</v>
      </c>
      <c r="AE178" s="208">
        <v>0.3836477987421384</v>
      </c>
      <c r="AF178" s="209">
        <v>12</v>
      </c>
      <c r="AG178" s="209">
        <v>332</v>
      </c>
      <c r="AH178" s="210">
        <v>16.936708860759495</v>
      </c>
      <c r="AI178" s="197">
        <v>1934</v>
      </c>
      <c r="AJ178" s="197">
        <v>2641</v>
      </c>
      <c r="AK178" s="388"/>
      <c r="AL178" s="269">
        <v>1938</v>
      </c>
      <c r="AM178" s="200">
        <v>21</v>
      </c>
      <c r="AN178" s="198">
        <v>2</v>
      </c>
      <c r="AO178" s="199">
        <v>410238</v>
      </c>
    </row>
    <row r="179" spans="1:41" ht="12.75">
      <c r="A179" s="119">
        <v>41883</v>
      </c>
      <c r="B179" s="109">
        <v>3909.79097</v>
      </c>
      <c r="C179" s="29">
        <v>3732.0731986363635</v>
      </c>
      <c r="D179" s="41">
        <v>7</v>
      </c>
      <c r="E179" s="41">
        <v>6.5</v>
      </c>
      <c r="F179" s="58">
        <v>0.8137</v>
      </c>
      <c r="G179" s="304">
        <v>757312.224</v>
      </c>
      <c r="H179" s="221">
        <v>722.888941090909</v>
      </c>
      <c r="I179" s="50">
        <v>9.85</v>
      </c>
      <c r="J179" s="400"/>
      <c r="K179" s="403"/>
      <c r="L179" s="44">
        <v>153913.83780821916</v>
      </c>
      <c r="M179" s="30">
        <v>146917.75427148194</v>
      </c>
      <c r="N179" s="29">
        <v>47477.29315068493</v>
      </c>
      <c r="O179" s="29">
        <v>45319.234371108345</v>
      </c>
      <c r="P179" s="29">
        <v>98372.15013698628</v>
      </c>
      <c r="Q179" s="29">
        <v>93900.68876712327</v>
      </c>
      <c r="R179" s="29">
        <v>695.3424657534247</v>
      </c>
      <c r="S179" s="109">
        <v>663.7359900373599</v>
      </c>
      <c r="T179" s="308">
        <v>3585.238356164383</v>
      </c>
      <c r="U179" s="310">
        <v>3422.272976338729</v>
      </c>
      <c r="V179" s="362"/>
      <c r="W179" s="362"/>
      <c r="X179" s="141"/>
      <c r="Y179" s="34"/>
      <c r="Z179" s="37"/>
      <c r="AA179" s="37"/>
      <c r="AB179" s="213"/>
      <c r="AC179" s="207">
        <v>13.430232558139535</v>
      </c>
      <c r="AD179" s="208">
        <v>0.5549783549783549</v>
      </c>
      <c r="AE179" s="208">
        <v>0.38961038961038963</v>
      </c>
      <c r="AF179" s="209">
        <v>9</v>
      </c>
      <c r="AG179" s="209">
        <v>590</v>
      </c>
      <c r="AH179" s="210">
        <v>22.44705882352941</v>
      </c>
      <c r="AI179" s="197">
        <v>3116</v>
      </c>
      <c r="AJ179" s="197">
        <v>2628</v>
      </c>
      <c r="AK179" s="388"/>
      <c r="AL179" s="269">
        <v>2263</v>
      </c>
      <c r="AM179" s="200">
        <v>13</v>
      </c>
      <c r="AN179" s="198">
        <v>3</v>
      </c>
      <c r="AO179" s="199">
        <v>828180</v>
      </c>
    </row>
    <row r="180" spans="1:41" s="223" customFormat="1" ht="12.75">
      <c r="A180" s="119">
        <v>41913</v>
      </c>
      <c r="B180" s="289">
        <v>3958.116</v>
      </c>
      <c r="C180" s="296">
        <v>3958.1160000000004</v>
      </c>
      <c r="D180" s="41">
        <v>7</v>
      </c>
      <c r="E180" s="41">
        <v>6.5</v>
      </c>
      <c r="F180" s="58">
        <v>0.8137</v>
      </c>
      <c r="G180" s="305">
        <v>749678</v>
      </c>
      <c r="H180" s="221">
        <v>749.678</v>
      </c>
      <c r="I180" s="50">
        <v>9.85</v>
      </c>
      <c r="J180" s="400"/>
      <c r="K180" s="403"/>
      <c r="L180" s="156">
        <v>154444.4054794521</v>
      </c>
      <c r="M180" s="283">
        <v>154444.4054794521</v>
      </c>
      <c r="N180" s="270">
        <v>46149.073972602724</v>
      </c>
      <c r="O180" s="270">
        <v>46149.073972602724</v>
      </c>
      <c r="P180" s="270">
        <v>99619.72602739732</v>
      </c>
      <c r="Q180" s="270">
        <v>99619.72602739731</v>
      </c>
      <c r="R180" s="270">
        <v>790.027397260274</v>
      </c>
      <c r="S180" s="273">
        <v>790.027397260274</v>
      </c>
      <c r="T180" s="273">
        <v>4425.402739726026</v>
      </c>
      <c r="U180" s="310">
        <v>4425.402739726026</v>
      </c>
      <c r="V180" s="372">
        <v>39397</v>
      </c>
      <c r="W180" s="372"/>
      <c r="X180" s="214"/>
      <c r="Y180" s="34"/>
      <c r="Z180" s="37"/>
      <c r="AA180" s="37"/>
      <c r="AB180" s="95"/>
      <c r="AC180" s="215">
        <v>14.36046511627907</v>
      </c>
      <c r="AD180" s="208">
        <v>0.5587044534412955</v>
      </c>
      <c r="AE180" s="208">
        <v>0.40161943319838056</v>
      </c>
      <c r="AF180" s="216">
        <v>10</v>
      </c>
      <c r="AG180" s="216">
        <v>600</v>
      </c>
      <c r="AH180" s="217">
        <v>24.469135802469136</v>
      </c>
      <c r="AI180" s="218">
        <v>5207</v>
      </c>
      <c r="AJ180" s="219">
        <v>3722</v>
      </c>
      <c r="AK180" s="388"/>
      <c r="AL180" s="269">
        <v>2901</v>
      </c>
      <c r="AM180" s="220">
        <v>20</v>
      </c>
      <c r="AN180" s="221">
        <v>3</v>
      </c>
      <c r="AO180" s="222">
        <v>2690380</v>
      </c>
    </row>
    <row r="181" spans="1:41" s="225" customFormat="1" ht="12.75">
      <c r="A181" s="119">
        <v>41944</v>
      </c>
      <c r="B181" s="290">
        <v>3255.389</v>
      </c>
      <c r="C181" s="296">
        <v>3255.389</v>
      </c>
      <c r="D181" s="41">
        <v>7</v>
      </c>
      <c r="E181" s="41">
        <v>6.5</v>
      </c>
      <c r="F181" s="58">
        <v>0.8137</v>
      </c>
      <c r="G181" s="305">
        <v>649568</v>
      </c>
      <c r="H181" s="221">
        <v>649.568</v>
      </c>
      <c r="I181" s="50">
        <v>9.85</v>
      </c>
      <c r="J181" s="400"/>
      <c r="K181" s="403"/>
      <c r="L181" s="157">
        <v>154814.6498630137</v>
      </c>
      <c r="M181" s="284">
        <v>154814.6498630137</v>
      </c>
      <c r="N181" s="271">
        <v>43986.706849315065</v>
      </c>
      <c r="O181" s="271">
        <v>43986.70684931507</v>
      </c>
      <c r="P181" s="271">
        <v>103696.45808219178</v>
      </c>
      <c r="Q181" s="271">
        <v>103696.45808219178</v>
      </c>
      <c r="R181" s="271">
        <v>618.4109589041096</v>
      </c>
      <c r="S181" s="274">
        <v>618.4109589041097</v>
      </c>
      <c r="T181" s="274">
        <v>3741.4027397260265</v>
      </c>
      <c r="U181" s="310">
        <v>3741.4027397260265</v>
      </c>
      <c r="V181" s="372"/>
      <c r="W181" s="372"/>
      <c r="X181" s="141"/>
      <c r="Y181" s="34"/>
      <c r="Z181" s="37"/>
      <c r="AA181" s="37"/>
      <c r="AB181" s="95"/>
      <c r="AC181" s="215">
        <v>13.012820512820513</v>
      </c>
      <c r="AD181" s="208">
        <v>0.5704433497536945</v>
      </c>
      <c r="AE181" s="208">
        <v>0.37733990147783253</v>
      </c>
      <c r="AF181" s="216">
        <v>12</v>
      </c>
      <c r="AG181" s="216">
        <v>486</v>
      </c>
      <c r="AH181" s="224">
        <v>22.204819277108435</v>
      </c>
      <c r="AI181" s="218">
        <v>2354</v>
      </c>
      <c r="AJ181" s="219">
        <v>3044</v>
      </c>
      <c r="AK181" s="388"/>
      <c r="AL181" s="269">
        <v>1847</v>
      </c>
      <c r="AM181" s="220">
        <v>30</v>
      </c>
      <c r="AN181" s="221">
        <v>1</v>
      </c>
      <c r="AO181" s="222">
        <v>140440</v>
      </c>
    </row>
    <row r="182" spans="1:41" ht="12.75">
      <c r="A182" s="226">
        <v>41974</v>
      </c>
      <c r="B182" s="291">
        <v>3809.863</v>
      </c>
      <c r="C182" s="296">
        <v>3636.687409090909</v>
      </c>
      <c r="D182" s="227">
        <v>7</v>
      </c>
      <c r="E182" s="227">
        <v>6.5</v>
      </c>
      <c r="F182" s="228">
        <v>0.8137</v>
      </c>
      <c r="G182" s="240">
        <v>744791</v>
      </c>
      <c r="H182" s="221">
        <v>710.9368636363637</v>
      </c>
      <c r="I182" s="229">
        <v>9.85</v>
      </c>
      <c r="J182" s="401"/>
      <c r="K182" s="404"/>
      <c r="L182" s="157">
        <v>151494.77589041094</v>
      </c>
      <c r="M182" s="284">
        <v>144608.64971357406</v>
      </c>
      <c r="N182" s="271">
        <v>47684.18630136987</v>
      </c>
      <c r="O182" s="271">
        <v>45516.72328767124</v>
      </c>
      <c r="P182" s="271">
        <v>96236.35397260272</v>
      </c>
      <c r="Q182" s="271">
        <v>91861.97424657534</v>
      </c>
      <c r="R182" s="271">
        <v>660.8219178082192</v>
      </c>
      <c r="S182" s="274">
        <v>630.7845579078455</v>
      </c>
      <c r="T182" s="274">
        <v>3427.167123287671</v>
      </c>
      <c r="U182" s="310">
        <v>3271.3867995018677</v>
      </c>
      <c r="V182" s="372"/>
      <c r="W182" s="372"/>
      <c r="X182" s="230"/>
      <c r="Y182" s="231"/>
      <c r="Z182" s="232"/>
      <c r="AA182" s="232"/>
      <c r="AB182" s="233"/>
      <c r="AC182" s="234">
        <v>12.03896103896104</v>
      </c>
      <c r="AD182" s="235">
        <v>0.5954692556634305</v>
      </c>
      <c r="AE182" s="235">
        <v>0.36245954692556637</v>
      </c>
      <c r="AF182" s="236">
        <v>11</v>
      </c>
      <c r="AG182" s="236">
        <v>449</v>
      </c>
      <c r="AH182" s="237">
        <v>22.48148148148148</v>
      </c>
      <c r="AI182" s="238">
        <v>2021</v>
      </c>
      <c r="AJ182" s="239">
        <v>2627</v>
      </c>
      <c r="AK182" s="389"/>
      <c r="AL182" s="269">
        <v>723</v>
      </c>
      <c r="AM182" s="240">
        <v>0</v>
      </c>
      <c r="AN182" s="241">
        <v>0</v>
      </c>
      <c r="AO182" s="242">
        <v>0</v>
      </c>
    </row>
    <row r="183" spans="1:41" s="225" customFormat="1" ht="12.75">
      <c r="A183" s="119">
        <v>42005</v>
      </c>
      <c r="B183" s="292">
        <v>3572.979</v>
      </c>
      <c r="C183" s="296">
        <v>3743.120857142857</v>
      </c>
      <c r="D183" s="41">
        <v>7</v>
      </c>
      <c r="E183" s="41">
        <v>6.5</v>
      </c>
      <c r="F183" s="58">
        <v>0.8137</v>
      </c>
      <c r="G183" s="305">
        <v>660320</v>
      </c>
      <c r="H183" s="221">
        <v>691.7638095238096</v>
      </c>
      <c r="I183" s="50">
        <v>9.85</v>
      </c>
      <c r="J183" s="399">
        <v>14271</v>
      </c>
      <c r="K183" s="413">
        <v>629500</v>
      </c>
      <c r="L183" s="157">
        <v>152182.08</v>
      </c>
      <c r="M183" s="284">
        <v>159428.84571428568</v>
      </c>
      <c r="N183" s="271">
        <v>53610.1808219178</v>
      </c>
      <c r="O183" s="271">
        <v>56163.04657534246</v>
      </c>
      <c r="P183" s="271">
        <v>90879.60328767124</v>
      </c>
      <c r="Q183" s="271">
        <v>95207.20344422702</v>
      </c>
      <c r="R183" s="271">
        <v>743.6712328767123</v>
      </c>
      <c r="S183" s="274">
        <v>779.0841487279844</v>
      </c>
      <c r="T183" s="274">
        <v>4114.882191780822</v>
      </c>
      <c r="U183" s="310">
        <v>4310.828962818004</v>
      </c>
      <c r="V183" s="372">
        <v>46716</v>
      </c>
      <c r="W183" s="372"/>
      <c r="X183" s="141"/>
      <c r="Y183" s="34"/>
      <c r="Z183" s="37"/>
      <c r="AA183" s="37"/>
      <c r="AB183" s="95"/>
      <c r="AC183" s="215">
        <v>14.542168674698795</v>
      </c>
      <c r="AD183" s="208">
        <v>0.5816072908036454</v>
      </c>
      <c r="AE183" s="208">
        <v>0.376139188069594</v>
      </c>
      <c r="AF183" s="216">
        <v>11</v>
      </c>
      <c r="AG183" s="216">
        <v>563</v>
      </c>
      <c r="AH183" s="224">
        <v>24.627906976744185</v>
      </c>
      <c r="AI183" s="218">
        <v>3397</v>
      </c>
      <c r="AJ183" s="219">
        <v>3325</v>
      </c>
      <c r="AK183" s="387">
        <v>997</v>
      </c>
      <c r="AL183" s="268">
        <v>2516</v>
      </c>
      <c r="AM183" s="220">
        <v>15</v>
      </c>
      <c r="AN183" s="221">
        <v>2</v>
      </c>
      <c r="AO183" s="222">
        <v>690372</v>
      </c>
    </row>
    <row r="184" spans="1:41" s="225" customFormat="1" ht="12.75">
      <c r="A184" s="119">
        <v>42036</v>
      </c>
      <c r="B184" s="292">
        <v>3208.768</v>
      </c>
      <c r="C184" s="296">
        <v>3208.768</v>
      </c>
      <c r="D184" s="41">
        <v>7</v>
      </c>
      <c r="E184" s="41">
        <v>6.5</v>
      </c>
      <c r="F184" s="58">
        <v>0.8137</v>
      </c>
      <c r="G184" s="305">
        <v>639145</v>
      </c>
      <c r="H184" s="221">
        <v>639.145</v>
      </c>
      <c r="I184" s="50">
        <v>9.85</v>
      </c>
      <c r="J184" s="400"/>
      <c r="K184" s="403"/>
      <c r="L184" s="157">
        <v>153081.64273972606</v>
      </c>
      <c r="M184" s="284">
        <v>153081.64273972606</v>
      </c>
      <c r="N184" s="271">
        <v>46095.51780821918</v>
      </c>
      <c r="O184" s="271">
        <v>46095.51780821917</v>
      </c>
      <c r="P184" s="271">
        <v>98651.9276712329</v>
      </c>
      <c r="Q184" s="271">
        <v>98651.9276712329</v>
      </c>
      <c r="R184" s="271">
        <v>582.9041095890411</v>
      </c>
      <c r="S184" s="274">
        <v>582.9041095890411</v>
      </c>
      <c r="T184" s="274">
        <v>3203.523287671233</v>
      </c>
      <c r="U184" s="310">
        <v>3203.523287671233</v>
      </c>
      <c r="V184" s="372"/>
      <c r="W184" s="372"/>
      <c r="X184" s="141"/>
      <c r="Y184" s="34"/>
      <c r="Z184" s="37"/>
      <c r="AA184" s="37"/>
      <c r="AB184" s="95"/>
      <c r="AC184" s="215">
        <v>12.247191011235955</v>
      </c>
      <c r="AD184" s="208">
        <v>0.5880733944954128</v>
      </c>
      <c r="AE184" s="208">
        <v>0.3614678899082569</v>
      </c>
      <c r="AF184" s="216">
        <v>10</v>
      </c>
      <c r="AG184" s="216">
        <v>489</v>
      </c>
      <c r="AH184" s="224">
        <v>22.988095238095237</v>
      </c>
      <c r="AI184" s="218">
        <v>2141</v>
      </c>
      <c r="AJ184" s="219">
        <v>3194</v>
      </c>
      <c r="AK184" s="388"/>
      <c r="AL184" s="268">
        <v>2542</v>
      </c>
      <c r="AM184" s="220">
        <v>24</v>
      </c>
      <c r="AN184" s="221">
        <v>1</v>
      </c>
      <c r="AO184" s="222">
        <v>111628</v>
      </c>
    </row>
    <row r="185" spans="1:41" s="225" customFormat="1" ht="12.75">
      <c r="A185" s="119">
        <v>42064</v>
      </c>
      <c r="B185" s="292">
        <v>3787.77374</v>
      </c>
      <c r="C185" s="296">
        <v>3615.6022063636365</v>
      </c>
      <c r="D185" s="41">
        <v>7</v>
      </c>
      <c r="E185" s="41">
        <v>6.5</v>
      </c>
      <c r="F185" s="58">
        <v>0.8137</v>
      </c>
      <c r="G185" s="305">
        <v>768075.608</v>
      </c>
      <c r="H185" s="221">
        <v>733.1630803636364</v>
      </c>
      <c r="I185" s="50">
        <v>9.85</v>
      </c>
      <c r="J185" s="400"/>
      <c r="K185" s="403"/>
      <c r="L185" s="157">
        <v>138256.67506849318</v>
      </c>
      <c r="M185" s="284">
        <v>131972.28074719803</v>
      </c>
      <c r="N185" s="271">
        <v>47765.85205479452</v>
      </c>
      <c r="O185" s="271">
        <v>45594.67696139477</v>
      </c>
      <c r="P185" s="271">
        <v>83117.71068493153</v>
      </c>
      <c r="Q185" s="271">
        <v>79339.63292652555</v>
      </c>
      <c r="R185" s="271">
        <v>643.068493150685</v>
      </c>
      <c r="S185" s="274">
        <v>613.8381070983811</v>
      </c>
      <c r="T185" s="274">
        <v>3457.3315068493143</v>
      </c>
      <c r="U185" s="310">
        <v>3300.1800747198</v>
      </c>
      <c r="V185" s="372"/>
      <c r="W185" s="372"/>
      <c r="X185" s="141"/>
      <c r="Y185" s="34"/>
      <c r="Z185" s="37"/>
      <c r="AA185" s="37"/>
      <c r="AB185" s="95"/>
      <c r="AC185" s="215">
        <v>14.25287356321839</v>
      </c>
      <c r="AD185" s="208">
        <v>0.5717741935483871</v>
      </c>
      <c r="AE185" s="208">
        <v>0.3685483870967742</v>
      </c>
      <c r="AF185" s="216">
        <v>11</v>
      </c>
      <c r="AG185" s="216">
        <v>637</v>
      </c>
      <c r="AH185" s="224">
        <v>26.40963855421687</v>
      </c>
      <c r="AI185" s="218">
        <v>2295</v>
      </c>
      <c r="AJ185" s="219">
        <v>3161</v>
      </c>
      <c r="AK185" s="388"/>
      <c r="AL185" s="268">
        <v>2712</v>
      </c>
      <c r="AM185" s="220">
        <v>0</v>
      </c>
      <c r="AN185" s="221">
        <v>0</v>
      </c>
      <c r="AO185" s="222">
        <v>0</v>
      </c>
    </row>
    <row r="186" spans="1:41" s="225" customFormat="1" ht="12.75">
      <c r="A186" s="119">
        <v>42095</v>
      </c>
      <c r="B186" s="292">
        <v>4001.215</v>
      </c>
      <c r="C186" s="296">
        <v>4001.2149999999997</v>
      </c>
      <c r="D186" s="41">
        <v>7</v>
      </c>
      <c r="E186" s="41">
        <v>6.5</v>
      </c>
      <c r="F186" s="58">
        <v>0.8137</v>
      </c>
      <c r="G186" s="305">
        <v>777248</v>
      </c>
      <c r="H186" s="221">
        <v>777.248</v>
      </c>
      <c r="I186" s="50">
        <v>9.85</v>
      </c>
      <c r="J186" s="400"/>
      <c r="K186" s="403"/>
      <c r="L186" s="157">
        <v>138071.74356164382</v>
      </c>
      <c r="M186" s="284">
        <v>138071.74356164382</v>
      </c>
      <c r="N186" s="271">
        <v>42620.90958904109</v>
      </c>
      <c r="O186" s="271">
        <v>42620.90958904109</v>
      </c>
      <c r="P186" s="271">
        <v>88295.26684931507</v>
      </c>
      <c r="Q186" s="271">
        <v>88295.26684931507</v>
      </c>
      <c r="R186" s="271">
        <v>640.1095890410959</v>
      </c>
      <c r="S186" s="274">
        <v>640.1095890410959</v>
      </c>
      <c r="T186" s="274">
        <v>3246.361643835616</v>
      </c>
      <c r="U186" s="310">
        <v>3246.361643835616</v>
      </c>
      <c r="V186" s="372">
        <v>46332</v>
      </c>
      <c r="W186" s="372"/>
      <c r="X186" s="141"/>
      <c r="Y186" s="34"/>
      <c r="Z186" s="37"/>
      <c r="AA186" s="37"/>
      <c r="AB186" s="95"/>
      <c r="AC186" s="215" t="s">
        <v>23</v>
      </c>
      <c r="AD186" s="245" t="s">
        <v>23</v>
      </c>
      <c r="AE186" s="245" t="s">
        <v>23</v>
      </c>
      <c r="AF186" s="245" t="s">
        <v>23</v>
      </c>
      <c r="AG186" s="245" t="s">
        <v>23</v>
      </c>
      <c r="AH186" s="244" t="s">
        <v>23</v>
      </c>
      <c r="AI186" s="218">
        <v>1991</v>
      </c>
      <c r="AJ186" s="219">
        <v>2907</v>
      </c>
      <c r="AK186" s="388"/>
      <c r="AL186" s="268">
        <v>2664</v>
      </c>
      <c r="AM186" s="220">
        <v>0</v>
      </c>
      <c r="AN186" s="221">
        <v>0</v>
      </c>
      <c r="AO186" s="222">
        <v>0</v>
      </c>
    </row>
    <row r="187" spans="1:41" s="225" customFormat="1" ht="12.75">
      <c r="A187" s="119">
        <v>42125</v>
      </c>
      <c r="B187" s="292">
        <v>3559.986</v>
      </c>
      <c r="C187" s="296">
        <v>3978.807882352941</v>
      </c>
      <c r="D187" s="41">
        <v>7</v>
      </c>
      <c r="E187" s="41">
        <v>6.5</v>
      </c>
      <c r="F187" s="58">
        <v>0.8137</v>
      </c>
      <c r="G187" s="305">
        <v>702319</v>
      </c>
      <c r="H187" s="221">
        <v>784.9447647058823</v>
      </c>
      <c r="I187" s="50">
        <v>9.85</v>
      </c>
      <c r="J187" s="400"/>
      <c r="K187" s="403"/>
      <c r="L187" s="157">
        <v>128844.22684931509</v>
      </c>
      <c r="M187" s="284">
        <v>144002.37118452863</v>
      </c>
      <c r="N187" s="271">
        <v>44783.27671232876</v>
      </c>
      <c r="O187" s="271">
        <v>50051.8975020145</v>
      </c>
      <c r="P187" s="271">
        <v>78173.96383561647</v>
      </c>
      <c r="Q187" s="271">
        <v>87370.9007574537</v>
      </c>
      <c r="R187" s="271">
        <v>591.7808219178082</v>
      </c>
      <c r="S187" s="274">
        <v>661.4020950846091</v>
      </c>
      <c r="T187" s="274">
        <v>2889.156164383561</v>
      </c>
      <c r="U187" s="310">
        <v>3229.056889605157</v>
      </c>
      <c r="V187" s="372"/>
      <c r="W187" s="372"/>
      <c r="X187" s="141"/>
      <c r="Y187" s="34"/>
      <c r="Z187" s="37"/>
      <c r="AA187" s="37"/>
      <c r="AB187" s="95"/>
      <c r="AC187" s="215" t="s">
        <v>23</v>
      </c>
      <c r="AD187" s="245" t="s">
        <v>23</v>
      </c>
      <c r="AE187" s="245" t="s">
        <v>23</v>
      </c>
      <c r="AF187" s="245" t="s">
        <v>23</v>
      </c>
      <c r="AG187" s="245" t="s">
        <v>23</v>
      </c>
      <c r="AH187" s="244" t="s">
        <v>23</v>
      </c>
      <c r="AI187" s="218">
        <v>1750</v>
      </c>
      <c r="AJ187" s="219">
        <v>2476</v>
      </c>
      <c r="AK187" s="388"/>
      <c r="AL187" s="268">
        <v>3686</v>
      </c>
      <c r="AM187" s="220">
        <v>0</v>
      </c>
      <c r="AN187" s="221">
        <v>0</v>
      </c>
      <c r="AO187" s="222">
        <v>0</v>
      </c>
    </row>
    <row r="188" spans="1:41" s="225" customFormat="1" ht="12.75">
      <c r="A188" s="119">
        <v>42156</v>
      </c>
      <c r="B188" s="292">
        <v>4233.092</v>
      </c>
      <c r="C188" s="296">
        <v>3848.265454545454</v>
      </c>
      <c r="D188" s="41">
        <v>7</v>
      </c>
      <c r="E188" s="41">
        <v>6.5</v>
      </c>
      <c r="F188" s="58">
        <v>0.8137</v>
      </c>
      <c r="G188" s="305">
        <v>816615</v>
      </c>
      <c r="H188" s="221">
        <v>742.3772727272727</v>
      </c>
      <c r="I188" s="50">
        <v>9.85</v>
      </c>
      <c r="J188" s="400"/>
      <c r="K188" s="403"/>
      <c r="L188" s="157">
        <v>173499.27452054797</v>
      </c>
      <c r="M188" s="284">
        <v>157726.61320049816</v>
      </c>
      <c r="N188" s="271">
        <v>52222.915068493145</v>
      </c>
      <c r="O188" s="271">
        <v>47475.37733499376</v>
      </c>
      <c r="P188" s="271">
        <v>113460.24986301373</v>
      </c>
      <c r="Q188" s="271">
        <v>103145.68169364883</v>
      </c>
      <c r="R188" s="271">
        <v>674.6301369863014</v>
      </c>
      <c r="S188" s="274">
        <v>613.3001245330013</v>
      </c>
      <c r="T188" s="274">
        <v>3372.065753424657</v>
      </c>
      <c r="U188" s="310">
        <v>3065.514321295143</v>
      </c>
      <c r="V188" s="372"/>
      <c r="W188" s="372"/>
      <c r="X188" s="141"/>
      <c r="Y188" s="34"/>
      <c r="Z188" s="37"/>
      <c r="AA188" s="37"/>
      <c r="AB188" s="95"/>
      <c r="AC188" s="215">
        <v>14.516129032258064</v>
      </c>
      <c r="AD188" s="208">
        <v>0.5844444444444444</v>
      </c>
      <c r="AE188" s="208">
        <v>0.3688888888888889</v>
      </c>
      <c r="AF188" s="260">
        <v>11</v>
      </c>
      <c r="AG188" s="260">
        <v>634</v>
      </c>
      <c r="AH188" s="244">
        <v>25.197674418604652</v>
      </c>
      <c r="AI188" s="218">
        <v>2804</v>
      </c>
      <c r="AJ188" s="219">
        <v>3456</v>
      </c>
      <c r="AK188" s="388"/>
      <c r="AL188" s="268">
        <v>31996</v>
      </c>
      <c r="AM188" s="220">
        <v>28</v>
      </c>
      <c r="AN188" s="221">
        <v>3</v>
      </c>
      <c r="AO188" s="222">
        <v>1624178</v>
      </c>
    </row>
    <row r="189" spans="1:41" s="259" customFormat="1" ht="12.75">
      <c r="A189" s="246">
        <v>42186</v>
      </c>
      <c r="B189" s="293">
        <v>4418.643</v>
      </c>
      <c r="C189" s="296">
        <v>4418.643</v>
      </c>
      <c r="D189" s="133">
        <v>7</v>
      </c>
      <c r="E189" s="133">
        <v>6.5</v>
      </c>
      <c r="F189" s="134">
        <v>0.8137</v>
      </c>
      <c r="G189" s="306">
        <v>856155</v>
      </c>
      <c r="H189" s="221">
        <v>856.155</v>
      </c>
      <c r="I189" s="131">
        <v>9.85</v>
      </c>
      <c r="J189" s="400"/>
      <c r="K189" s="403"/>
      <c r="L189" s="157">
        <v>162126.43397260265</v>
      </c>
      <c r="M189" s="284">
        <v>162126.43397260265</v>
      </c>
      <c r="N189" s="271">
        <v>40729.87397260274</v>
      </c>
      <c r="O189" s="271">
        <v>40729.87397260274</v>
      </c>
      <c r="P189" s="271">
        <v>114244.57643835612</v>
      </c>
      <c r="Q189" s="271">
        <v>114244.57643835612</v>
      </c>
      <c r="R189" s="271">
        <v>722.9589041095891</v>
      </c>
      <c r="S189" s="274">
        <v>722.958904109589</v>
      </c>
      <c r="T189" s="274">
        <v>3486.657534246575</v>
      </c>
      <c r="U189" s="310">
        <v>3486.657534246575</v>
      </c>
      <c r="V189" s="372">
        <v>41456</v>
      </c>
      <c r="W189" s="372"/>
      <c r="X189" s="247"/>
      <c r="Y189" s="248"/>
      <c r="Z189" s="249"/>
      <c r="AA189" s="249"/>
      <c r="AB189" s="250"/>
      <c r="AC189" s="251">
        <v>11.975609756097562</v>
      </c>
      <c r="AD189" s="252">
        <v>0.620162932790224</v>
      </c>
      <c r="AE189" s="252">
        <v>0.34012219959266804</v>
      </c>
      <c r="AF189" s="261">
        <v>10</v>
      </c>
      <c r="AG189" s="261">
        <v>480</v>
      </c>
      <c r="AH189" s="253">
        <v>20</v>
      </c>
      <c r="AI189" s="254">
        <v>2203</v>
      </c>
      <c r="AJ189" s="255">
        <v>3454</v>
      </c>
      <c r="AK189" s="388"/>
      <c r="AL189" s="268">
        <v>9597</v>
      </c>
      <c r="AM189" s="256">
        <v>31</v>
      </c>
      <c r="AN189" s="257">
        <v>1</v>
      </c>
      <c r="AO189" s="258">
        <v>218911</v>
      </c>
    </row>
    <row r="190" spans="1:41" s="225" customFormat="1" ht="12.75">
      <c r="A190" s="119">
        <v>42217</v>
      </c>
      <c r="B190" s="292">
        <v>3645.35</v>
      </c>
      <c r="C190" s="296">
        <v>3471.7619047619046</v>
      </c>
      <c r="D190" s="41">
        <v>7</v>
      </c>
      <c r="E190" s="41">
        <v>6.5</v>
      </c>
      <c r="F190" s="58">
        <v>0.8137</v>
      </c>
      <c r="G190" s="305">
        <v>716054</v>
      </c>
      <c r="H190" s="221">
        <v>681.9561904761905</v>
      </c>
      <c r="I190" s="50">
        <v>9.85</v>
      </c>
      <c r="J190" s="400"/>
      <c r="K190" s="403"/>
      <c r="L190" s="157">
        <v>79496.8010958904</v>
      </c>
      <c r="M190" s="284">
        <v>75711.23913894325</v>
      </c>
      <c r="N190" s="271">
        <v>22946.72876712329</v>
      </c>
      <c r="O190" s="271">
        <v>21854.02739726028</v>
      </c>
      <c r="P190" s="271">
        <v>51441.62301369863</v>
      </c>
      <c r="Q190" s="271">
        <v>48992.02191780822</v>
      </c>
      <c r="R190" s="271">
        <v>617.4246575342466</v>
      </c>
      <c r="S190" s="274">
        <v>588.0234833659492</v>
      </c>
      <c r="T190" s="274">
        <v>2847.813698630137</v>
      </c>
      <c r="U190" s="310">
        <v>2712.203522504892</v>
      </c>
      <c r="V190" s="372"/>
      <c r="W190" s="372"/>
      <c r="X190" s="141"/>
      <c r="Y190" s="34"/>
      <c r="Z190" s="37"/>
      <c r="AA190" s="37"/>
      <c r="AB190" s="95"/>
      <c r="AC190" s="215">
        <v>11.67142857142857</v>
      </c>
      <c r="AD190" s="208">
        <v>0.5556915544675642</v>
      </c>
      <c r="AE190" s="208">
        <v>0.38310893512851896</v>
      </c>
      <c r="AF190" s="260">
        <v>12</v>
      </c>
      <c r="AG190" s="260">
        <v>371</v>
      </c>
      <c r="AH190" s="244">
        <v>19.17105263157895</v>
      </c>
      <c r="AI190" s="218">
        <v>1855</v>
      </c>
      <c r="AJ190" s="219">
        <v>2578</v>
      </c>
      <c r="AK190" s="388"/>
      <c r="AL190" s="268">
        <v>9536</v>
      </c>
      <c r="AM190" s="220">
        <v>31</v>
      </c>
      <c r="AN190" s="221">
        <v>1</v>
      </c>
      <c r="AO190" s="222">
        <v>218911</v>
      </c>
    </row>
    <row r="191" spans="1:41" s="225" customFormat="1" ht="12.75">
      <c r="A191" s="119">
        <v>42248</v>
      </c>
      <c r="B191" s="292">
        <v>3762.858</v>
      </c>
      <c r="C191" s="296">
        <v>3762.858</v>
      </c>
      <c r="D191" s="41">
        <v>7</v>
      </c>
      <c r="E191" s="41">
        <v>6.5</v>
      </c>
      <c r="F191" s="58">
        <v>0.8137</v>
      </c>
      <c r="G191" s="305">
        <v>797525</v>
      </c>
      <c r="H191" s="221">
        <v>797.525</v>
      </c>
      <c r="I191" s="50">
        <v>9.85</v>
      </c>
      <c r="J191" s="400"/>
      <c r="K191" s="403"/>
      <c r="L191" s="157">
        <v>192259.23616438353</v>
      </c>
      <c r="M191" s="284">
        <v>192259.23616438353</v>
      </c>
      <c r="N191" s="271">
        <v>58521.30410958902</v>
      </c>
      <c r="O191" s="271">
        <v>58521.304109589015</v>
      </c>
      <c r="P191" s="271">
        <v>123804.89095890408</v>
      </c>
      <c r="Q191" s="271">
        <v>123804.89095890408</v>
      </c>
      <c r="R191" s="271">
        <v>833.4246575342466</v>
      </c>
      <c r="S191" s="274">
        <v>833.4246575342466</v>
      </c>
      <c r="T191" s="274">
        <v>4019.7041095890404</v>
      </c>
      <c r="U191" s="310">
        <v>4019.70410958904</v>
      </c>
      <c r="V191" s="372"/>
      <c r="W191" s="372"/>
      <c r="X191" s="141"/>
      <c r="Y191" s="34"/>
      <c r="Z191" s="37"/>
      <c r="AA191" s="37"/>
      <c r="AB191" s="95"/>
      <c r="AC191" s="215">
        <v>15.275862068965518</v>
      </c>
      <c r="AD191" s="208">
        <v>0.5733634311512416</v>
      </c>
      <c r="AE191" s="208">
        <v>0.37020316027088035</v>
      </c>
      <c r="AF191" s="260">
        <v>13</v>
      </c>
      <c r="AG191" s="260">
        <v>699</v>
      </c>
      <c r="AH191" s="244">
        <v>26.098765432098766</v>
      </c>
      <c r="AI191" s="218">
        <v>5288</v>
      </c>
      <c r="AJ191" s="219">
        <v>3586</v>
      </c>
      <c r="AK191" s="388"/>
      <c r="AL191" s="268">
        <v>109616</v>
      </c>
      <c r="AM191" s="220">
        <v>23</v>
      </c>
      <c r="AN191" s="221">
        <v>4</v>
      </c>
      <c r="AO191" s="222">
        <v>2638227</v>
      </c>
    </row>
    <row r="192" spans="1:41" s="225" customFormat="1" ht="12.75">
      <c r="A192" s="119">
        <v>42278</v>
      </c>
      <c r="B192" s="292">
        <v>3740.781</v>
      </c>
      <c r="C192" s="296">
        <v>3910.8164999999995</v>
      </c>
      <c r="D192" s="41">
        <v>7</v>
      </c>
      <c r="E192" s="41">
        <v>6.5</v>
      </c>
      <c r="F192" s="58">
        <v>0.8137</v>
      </c>
      <c r="G192" s="305">
        <v>722139</v>
      </c>
      <c r="H192" s="221">
        <v>754.9635000000001</v>
      </c>
      <c r="I192" s="50">
        <v>9.85</v>
      </c>
      <c r="J192" s="400"/>
      <c r="K192" s="403"/>
      <c r="L192" s="157">
        <v>176209.77863013698</v>
      </c>
      <c r="M192" s="284">
        <v>184219.31402241593</v>
      </c>
      <c r="N192" s="271">
        <v>62499.68219178082</v>
      </c>
      <c r="O192" s="271">
        <v>65340.576836861765</v>
      </c>
      <c r="P192" s="271">
        <v>104609.3621917808</v>
      </c>
      <c r="Q192" s="271">
        <v>109364.3332004981</v>
      </c>
      <c r="R192" s="271">
        <v>729.8630136986302</v>
      </c>
      <c r="S192" s="274">
        <v>763.0386052303861</v>
      </c>
      <c r="T192" s="274">
        <v>3525.797260273972</v>
      </c>
      <c r="U192" s="310">
        <v>3686.0607721046067</v>
      </c>
      <c r="V192" s="372">
        <v>48387</v>
      </c>
      <c r="W192" s="372"/>
      <c r="Y192" s="34"/>
      <c r="Z192" s="37"/>
      <c r="AA192" s="37"/>
      <c r="AB192" s="95"/>
      <c r="AC192" s="215">
        <v>14.886075949367088</v>
      </c>
      <c r="AD192" s="208">
        <v>0.5731292517006802</v>
      </c>
      <c r="AE192" s="208">
        <v>0.3835034013605442</v>
      </c>
      <c r="AF192" s="260">
        <v>11</v>
      </c>
      <c r="AG192" s="260">
        <v>538</v>
      </c>
      <c r="AH192" s="244">
        <v>22.012048192771083</v>
      </c>
      <c r="AI192" s="218">
        <v>3641</v>
      </c>
      <c r="AJ192" s="219">
        <v>4665</v>
      </c>
      <c r="AK192" s="388"/>
      <c r="AL192" s="268">
        <v>31573</v>
      </c>
      <c r="AM192" s="220">
        <v>14</v>
      </c>
      <c r="AN192" s="221">
        <v>3</v>
      </c>
      <c r="AO192" s="222">
        <v>908340</v>
      </c>
    </row>
    <row r="193" spans="1:41" s="225" customFormat="1" ht="12.75">
      <c r="A193" s="119">
        <v>42309</v>
      </c>
      <c r="B193" s="292">
        <v>3566.968</v>
      </c>
      <c r="C193" s="296">
        <v>3388.6196</v>
      </c>
      <c r="D193" s="41">
        <v>7</v>
      </c>
      <c r="E193" s="41">
        <v>6.5</v>
      </c>
      <c r="F193" s="58">
        <v>0.8137</v>
      </c>
      <c r="G193" s="305">
        <v>733599</v>
      </c>
      <c r="H193" s="221">
        <v>696.9190500000001</v>
      </c>
      <c r="I193" s="50">
        <v>9.85</v>
      </c>
      <c r="J193" s="400"/>
      <c r="K193" s="403"/>
      <c r="L193" s="157">
        <v>164351.746849315</v>
      </c>
      <c r="M193" s="284">
        <v>156134.15950684928</v>
      </c>
      <c r="N193" s="271">
        <v>56032.60273972602</v>
      </c>
      <c r="O193" s="271">
        <v>53230.97260273972</v>
      </c>
      <c r="P193" s="271">
        <v>99493.68657534245</v>
      </c>
      <c r="Q193" s="271">
        <v>94519.00224657533</v>
      </c>
      <c r="R193" s="271">
        <v>636.1643835616438</v>
      </c>
      <c r="S193" s="274">
        <v>604.3561643835616</v>
      </c>
      <c r="T193" s="274">
        <v>3757.610958904109</v>
      </c>
      <c r="U193" s="310">
        <v>3569.7304109589036</v>
      </c>
      <c r="V193" s="372"/>
      <c r="W193" s="372"/>
      <c r="Y193" s="34"/>
      <c r="Z193" s="37"/>
      <c r="AA193" s="37"/>
      <c r="AB193" s="95"/>
      <c r="AC193" s="215">
        <v>14.533333333333333</v>
      </c>
      <c r="AD193" s="208">
        <v>0.5779816513761469</v>
      </c>
      <c r="AE193" s="208">
        <v>0.3779816513761468</v>
      </c>
      <c r="AF193" s="260">
        <v>12</v>
      </c>
      <c r="AG193" s="260">
        <v>514</v>
      </c>
      <c r="AH193" s="244">
        <v>24.82051282051282</v>
      </c>
      <c r="AI193" s="218">
        <v>2898</v>
      </c>
      <c r="AJ193" s="219">
        <v>4342</v>
      </c>
      <c r="AK193" s="388"/>
      <c r="AL193" s="268">
        <v>29032</v>
      </c>
      <c r="AM193" s="220">
        <v>30</v>
      </c>
      <c r="AN193" s="221">
        <v>1</v>
      </c>
      <c r="AO193" s="222">
        <v>364639</v>
      </c>
    </row>
    <row r="194" spans="1:41" s="225" customFormat="1" ht="12.75">
      <c r="A194" s="119">
        <v>42339</v>
      </c>
      <c r="B194" s="292">
        <v>3958.323</v>
      </c>
      <c r="C194" s="296">
        <v>3958.3230000000003</v>
      </c>
      <c r="D194" s="41">
        <v>7</v>
      </c>
      <c r="E194" s="41">
        <v>6.5</v>
      </c>
      <c r="F194" s="58">
        <v>0.8137</v>
      </c>
      <c r="G194" s="305">
        <v>785940</v>
      </c>
      <c r="H194" s="221">
        <v>785.94</v>
      </c>
      <c r="I194" s="50">
        <v>9.85</v>
      </c>
      <c r="J194" s="401"/>
      <c r="K194" s="404"/>
      <c r="L194" s="157">
        <v>170116.45150684932</v>
      </c>
      <c r="M194" s="284">
        <v>170116.45150684932</v>
      </c>
      <c r="N194" s="271">
        <v>57705.92876712328</v>
      </c>
      <c r="O194" s="271">
        <v>57705.92876712328</v>
      </c>
      <c r="P194" s="271">
        <v>103545.00493150685</v>
      </c>
      <c r="Q194" s="271">
        <v>103545.00493150685</v>
      </c>
      <c r="R194" s="271">
        <v>626.3013698630137</v>
      </c>
      <c r="S194" s="274">
        <v>626.3013698630137</v>
      </c>
      <c r="T194" s="274">
        <v>3393.780821917808</v>
      </c>
      <c r="U194" s="310">
        <v>3393.7808219178078</v>
      </c>
      <c r="V194" s="372"/>
      <c r="W194" s="372"/>
      <c r="Y194" s="34"/>
      <c r="Z194" s="37"/>
      <c r="AA194" s="37"/>
      <c r="AB194" s="95"/>
      <c r="AC194" s="215">
        <v>12.013157894736842</v>
      </c>
      <c r="AD194" s="208">
        <v>0.6429353778751369</v>
      </c>
      <c r="AE194" s="208">
        <v>0.2913472070098576</v>
      </c>
      <c r="AF194" s="260">
        <v>12</v>
      </c>
      <c r="AG194" s="260">
        <v>425</v>
      </c>
      <c r="AH194" s="244">
        <v>20.63855421686747</v>
      </c>
      <c r="AI194" s="218">
        <v>2294</v>
      </c>
      <c r="AJ194" s="219">
        <v>3202</v>
      </c>
      <c r="AK194" s="389"/>
      <c r="AL194" s="268">
        <v>13331</v>
      </c>
      <c r="AM194" s="220">
        <v>31</v>
      </c>
      <c r="AN194" s="221">
        <v>1</v>
      </c>
      <c r="AO194" s="222">
        <v>386794</v>
      </c>
    </row>
    <row r="195" spans="1:41" s="225" customFormat="1" ht="12.75">
      <c r="A195" s="119">
        <v>42370</v>
      </c>
      <c r="B195" s="292">
        <v>3496.678</v>
      </c>
      <c r="C195" s="296">
        <v>3671.5119</v>
      </c>
      <c r="D195" s="41">
        <v>7</v>
      </c>
      <c r="E195" s="41">
        <v>6.5</v>
      </c>
      <c r="F195" s="58">
        <v>0.8137</v>
      </c>
      <c r="G195" s="305">
        <v>654956</v>
      </c>
      <c r="H195" s="221">
        <v>687.7038</v>
      </c>
      <c r="I195" s="50">
        <v>9.85</v>
      </c>
      <c r="J195" s="366">
        <v>13706</v>
      </c>
      <c r="K195" s="369">
        <v>441300</v>
      </c>
      <c r="L195" s="158">
        <v>173959.5978082192</v>
      </c>
      <c r="M195" s="285">
        <v>182657.57769863014</v>
      </c>
      <c r="N195" s="272">
        <v>59162.00547945206</v>
      </c>
      <c r="O195" s="272">
        <v>62120.105753424665</v>
      </c>
      <c r="P195" s="272">
        <v>105418.26082191781</v>
      </c>
      <c r="Q195" s="272">
        <v>110689.1738630137</v>
      </c>
      <c r="R195" s="272">
        <v>675.6164383561644</v>
      </c>
      <c r="S195" s="275">
        <v>709.3972602739726</v>
      </c>
      <c r="T195" s="275">
        <v>3655.660273972602</v>
      </c>
      <c r="U195" s="310">
        <v>3838.443287671232</v>
      </c>
      <c r="V195" s="363">
        <v>55630</v>
      </c>
      <c r="W195" s="363"/>
      <c r="Y195" s="34"/>
      <c r="Z195" s="37"/>
      <c r="AA195" s="37"/>
      <c r="AB195" s="95"/>
      <c r="AC195" s="215">
        <v>15.41025641025641</v>
      </c>
      <c r="AD195" s="208">
        <v>0.562396006655574</v>
      </c>
      <c r="AE195" s="208">
        <v>0.38352745424292845</v>
      </c>
      <c r="AF195" s="260">
        <v>14</v>
      </c>
      <c r="AG195" s="260">
        <v>591</v>
      </c>
      <c r="AH195" s="244">
        <v>26.556962025316455</v>
      </c>
      <c r="AI195" s="218">
        <v>3660</v>
      </c>
      <c r="AJ195" s="219">
        <v>4261</v>
      </c>
      <c r="AK195" s="387">
        <v>971</v>
      </c>
      <c r="AL195" s="268">
        <v>33808</v>
      </c>
      <c r="AM195" s="393">
        <v>145</v>
      </c>
      <c r="AN195" s="381">
        <v>1.3</v>
      </c>
      <c r="AO195" s="390">
        <v>8696000</v>
      </c>
    </row>
    <row r="196" spans="1:41" s="225" customFormat="1" ht="12.75">
      <c r="A196" s="119">
        <v>42401</v>
      </c>
      <c r="B196" s="292">
        <v>3423.34</v>
      </c>
      <c r="C196" s="296">
        <v>3260.3238095238094</v>
      </c>
      <c r="D196" s="41">
        <v>7</v>
      </c>
      <c r="E196" s="41">
        <v>6.5</v>
      </c>
      <c r="F196" s="58">
        <v>0.8137</v>
      </c>
      <c r="G196" s="305">
        <v>710325</v>
      </c>
      <c r="H196" s="221">
        <v>676.5</v>
      </c>
      <c r="I196" s="50">
        <v>9.85</v>
      </c>
      <c r="J196" s="367"/>
      <c r="K196" s="370"/>
      <c r="L196" s="158">
        <v>176774.3868493151</v>
      </c>
      <c r="M196" s="285">
        <v>168356.55890410964</v>
      </c>
      <c r="N196" s="272">
        <v>66670.68493150685</v>
      </c>
      <c r="O196" s="272">
        <v>63495.890410958906</v>
      </c>
      <c r="P196" s="272">
        <v>98351.85534246579</v>
      </c>
      <c r="Q196" s="272">
        <v>93668.43365949122</v>
      </c>
      <c r="R196" s="272">
        <v>701.2602739726028</v>
      </c>
      <c r="S196" s="275">
        <v>667.8669275929551</v>
      </c>
      <c r="T196" s="275">
        <v>3661.2493150684927</v>
      </c>
      <c r="U196" s="310">
        <v>3486.9041095890407</v>
      </c>
      <c r="V196" s="357"/>
      <c r="W196" s="357"/>
      <c r="Y196" s="34"/>
      <c r="Z196" s="37"/>
      <c r="AA196" s="37"/>
      <c r="AB196" s="95"/>
      <c r="AC196" s="215">
        <v>13.404761904761905</v>
      </c>
      <c r="AD196" s="208">
        <v>0.588809946714032</v>
      </c>
      <c r="AE196" s="208">
        <v>0.37211367673179396</v>
      </c>
      <c r="AF196" s="260">
        <v>12</v>
      </c>
      <c r="AG196" s="260">
        <v>575</v>
      </c>
      <c r="AH196" s="244">
        <v>25.2</v>
      </c>
      <c r="AI196" s="218">
        <v>2657</v>
      </c>
      <c r="AJ196" s="219">
        <v>3615</v>
      </c>
      <c r="AK196" s="388"/>
      <c r="AL196" s="268">
        <v>9824</v>
      </c>
      <c r="AM196" s="394"/>
      <c r="AN196" s="382"/>
      <c r="AO196" s="391"/>
    </row>
    <row r="197" spans="1:41" s="225" customFormat="1" ht="12.75">
      <c r="A197" s="119">
        <v>42430</v>
      </c>
      <c r="B197" s="292">
        <v>3752.649</v>
      </c>
      <c r="C197" s="296">
        <v>3752.649</v>
      </c>
      <c r="D197" s="41">
        <v>7</v>
      </c>
      <c r="E197" s="41">
        <v>6.5</v>
      </c>
      <c r="F197" s="58">
        <v>0.8137</v>
      </c>
      <c r="G197" s="305">
        <v>787639</v>
      </c>
      <c r="H197" s="221">
        <v>787.639</v>
      </c>
      <c r="I197" s="50">
        <v>9.85</v>
      </c>
      <c r="J197" s="367"/>
      <c r="K197" s="370"/>
      <c r="L197" s="158">
        <v>160134.64438356165</v>
      </c>
      <c r="M197" s="285">
        <v>160134.64438356165</v>
      </c>
      <c r="N197" s="272">
        <v>52638.77260273973</v>
      </c>
      <c r="O197" s="272">
        <v>52638.77260273972</v>
      </c>
      <c r="P197" s="272">
        <v>98929.64712328765</v>
      </c>
      <c r="Q197" s="272">
        <v>98929.64712328765</v>
      </c>
      <c r="R197" s="272">
        <v>647.013698630137</v>
      </c>
      <c r="S197" s="275">
        <v>647.013698630137</v>
      </c>
      <c r="T197" s="275">
        <v>3266.4986301369863</v>
      </c>
      <c r="U197" s="310">
        <v>3266.4986301369863</v>
      </c>
      <c r="V197" s="362"/>
      <c r="W197" s="362"/>
      <c r="Y197" s="34"/>
      <c r="Z197" s="37"/>
      <c r="AA197" s="37"/>
      <c r="AB197" s="95"/>
      <c r="AC197" s="215">
        <v>14.662337662337663</v>
      </c>
      <c r="AD197" s="208">
        <v>0.6049601417183348</v>
      </c>
      <c r="AE197" s="208">
        <v>0.3330380868024801</v>
      </c>
      <c r="AF197" s="260">
        <v>12</v>
      </c>
      <c r="AG197" s="260">
        <v>597</v>
      </c>
      <c r="AH197" s="244">
        <v>28.253333333333334</v>
      </c>
      <c r="AI197" s="218">
        <v>2553</v>
      </c>
      <c r="AJ197" s="219">
        <v>3913</v>
      </c>
      <c r="AK197" s="388"/>
      <c r="AL197" s="268">
        <v>6376</v>
      </c>
      <c r="AM197" s="394"/>
      <c r="AN197" s="382"/>
      <c r="AO197" s="391"/>
    </row>
    <row r="198" spans="1:41" s="225" customFormat="1" ht="12.75">
      <c r="A198" s="119">
        <v>42461</v>
      </c>
      <c r="B198" s="292">
        <v>3754.437</v>
      </c>
      <c r="C198" s="296">
        <v>3754.437</v>
      </c>
      <c r="D198" s="41">
        <v>7</v>
      </c>
      <c r="E198" s="41">
        <v>6.5</v>
      </c>
      <c r="F198" s="58">
        <v>0.8137</v>
      </c>
      <c r="G198" s="305">
        <v>792364</v>
      </c>
      <c r="H198" s="221">
        <v>792.364</v>
      </c>
      <c r="I198" s="50">
        <v>9.85</v>
      </c>
      <c r="J198" s="367"/>
      <c r="K198" s="370"/>
      <c r="L198" s="158">
        <v>166742.9819178082</v>
      </c>
      <c r="M198" s="285">
        <v>166742.9819178082</v>
      </c>
      <c r="N198" s="272">
        <v>56033.75342465752</v>
      </c>
      <c r="O198" s="272">
        <v>56033.75342465752</v>
      </c>
      <c r="P198" s="272">
        <v>102091.97917808217</v>
      </c>
      <c r="Q198" s="272">
        <v>102091.97917808217</v>
      </c>
      <c r="R198" s="272">
        <v>671.6712328767123</v>
      </c>
      <c r="S198" s="275">
        <v>671.6712328767123</v>
      </c>
      <c r="T198" s="275">
        <v>3096.52602739726</v>
      </c>
      <c r="U198" s="310">
        <v>3096.52602739726</v>
      </c>
      <c r="V198" s="363">
        <v>47721</v>
      </c>
      <c r="W198" s="363"/>
      <c r="Y198" s="34"/>
      <c r="Z198" s="37"/>
      <c r="AA198" s="37"/>
      <c r="AB198" s="95"/>
      <c r="AC198" s="215">
        <v>12.76</v>
      </c>
      <c r="AD198" s="208">
        <v>0.6091954022988506</v>
      </c>
      <c r="AE198" s="208">
        <v>0.33646812957157785</v>
      </c>
      <c r="AF198" s="260">
        <v>12</v>
      </c>
      <c r="AG198" s="260">
        <v>517</v>
      </c>
      <c r="AH198" s="244">
        <v>23.623376623376622</v>
      </c>
      <c r="AI198" s="218">
        <v>2352</v>
      </c>
      <c r="AJ198" s="219">
        <v>3737</v>
      </c>
      <c r="AK198" s="388"/>
      <c r="AL198" s="268">
        <v>6604</v>
      </c>
      <c r="AM198" s="394"/>
      <c r="AN198" s="382"/>
      <c r="AO198" s="391"/>
    </row>
    <row r="199" spans="1:41" s="225" customFormat="1" ht="12.75">
      <c r="A199" s="119">
        <v>42491</v>
      </c>
      <c r="B199" s="243">
        <v>3956.924</v>
      </c>
      <c r="C199" s="282">
        <v>3363.3854</v>
      </c>
      <c r="D199" s="41">
        <v>7</v>
      </c>
      <c r="E199" s="41">
        <v>6.5</v>
      </c>
      <c r="F199" s="58">
        <v>0.8137</v>
      </c>
      <c r="G199" s="305">
        <v>782495</v>
      </c>
      <c r="H199" s="221">
        <v>665.1207499999999</v>
      </c>
      <c r="I199" s="50">
        <v>9.85</v>
      </c>
      <c r="J199" s="367"/>
      <c r="K199" s="370"/>
      <c r="L199" s="158">
        <v>153144.17753424658</v>
      </c>
      <c r="M199" s="285">
        <v>130172.55090410961</v>
      </c>
      <c r="N199" s="272">
        <v>54408.986301369856</v>
      </c>
      <c r="O199" s="272">
        <v>46247.63835616438</v>
      </c>
      <c r="P199" s="272">
        <v>90765.56383561644</v>
      </c>
      <c r="Q199" s="272">
        <v>77150.72926027398</v>
      </c>
      <c r="R199" s="272">
        <v>634.1917808219179</v>
      </c>
      <c r="S199" s="275">
        <v>539.0630136986301</v>
      </c>
      <c r="T199" s="275">
        <v>2960.564383561644</v>
      </c>
      <c r="U199" s="310">
        <v>2516.479726027397</v>
      </c>
      <c r="V199" s="357"/>
      <c r="W199" s="357"/>
      <c r="Y199" s="34"/>
      <c r="Z199" s="37"/>
      <c r="AA199" s="37"/>
      <c r="AB199" s="95"/>
      <c r="AC199" s="215">
        <v>14.619718309859154</v>
      </c>
      <c r="AD199" s="208">
        <v>0.6088631984585742</v>
      </c>
      <c r="AE199" s="208">
        <v>0.33622350674373797</v>
      </c>
      <c r="AF199" s="260">
        <v>12</v>
      </c>
      <c r="AG199" s="260">
        <v>560</v>
      </c>
      <c r="AH199" s="244">
        <v>25.33783783783784</v>
      </c>
      <c r="AI199" s="218">
        <v>2416</v>
      </c>
      <c r="AJ199" s="219">
        <v>3060</v>
      </c>
      <c r="AK199" s="388"/>
      <c r="AL199" s="268">
        <v>9036</v>
      </c>
      <c r="AM199" s="394"/>
      <c r="AN199" s="382"/>
      <c r="AO199" s="391"/>
    </row>
    <row r="200" spans="1:41" s="225" customFormat="1" ht="12.75">
      <c r="A200" s="119">
        <v>42522</v>
      </c>
      <c r="B200" s="243">
        <v>3981.067</v>
      </c>
      <c r="C200" s="282">
        <v>3981.0669999999996</v>
      </c>
      <c r="D200" s="41">
        <v>7</v>
      </c>
      <c r="E200" s="41">
        <v>6.5</v>
      </c>
      <c r="F200" s="58">
        <v>0.8137</v>
      </c>
      <c r="G200" s="305">
        <v>798445</v>
      </c>
      <c r="H200" s="221">
        <v>798.445</v>
      </c>
      <c r="I200" s="50">
        <v>9.85</v>
      </c>
      <c r="J200" s="367"/>
      <c r="K200" s="370"/>
      <c r="L200" s="158">
        <v>191244.4339726027</v>
      </c>
      <c r="M200" s="285">
        <v>191244.4339726027</v>
      </c>
      <c r="N200" s="272">
        <v>53010.44383561642</v>
      </c>
      <c r="O200" s="272">
        <v>53010.44383561642</v>
      </c>
      <c r="P200" s="272">
        <v>128731.74904109587</v>
      </c>
      <c r="Q200" s="272">
        <v>128731.74904109587</v>
      </c>
      <c r="R200" s="272">
        <v>656.8767123287672</v>
      </c>
      <c r="S200" s="275">
        <v>656.8767123287672</v>
      </c>
      <c r="T200" s="275">
        <v>3031.5452054794514</v>
      </c>
      <c r="U200" s="310">
        <v>3031.545205479451</v>
      </c>
      <c r="V200" s="358"/>
      <c r="W200" s="358"/>
      <c r="Y200" s="34"/>
      <c r="Z200" s="37"/>
      <c r="AA200" s="37"/>
      <c r="AB200" s="95"/>
      <c r="AC200" s="215">
        <v>16.64864864864865</v>
      </c>
      <c r="AD200" s="208">
        <v>0.5998376623376623</v>
      </c>
      <c r="AE200" s="208">
        <v>0.34334415584415584</v>
      </c>
      <c r="AF200" s="260">
        <v>11</v>
      </c>
      <c r="AG200" s="260">
        <v>656</v>
      </c>
      <c r="AH200" s="244">
        <v>27.64</v>
      </c>
      <c r="AI200" s="218">
        <v>3118</v>
      </c>
      <c r="AJ200" s="219">
        <v>3923</v>
      </c>
      <c r="AK200" s="388"/>
      <c r="AL200" s="268">
        <v>15706</v>
      </c>
      <c r="AM200" s="394"/>
      <c r="AN200" s="382"/>
      <c r="AO200" s="391"/>
    </row>
    <row r="201" spans="1:41" s="225" customFormat="1" ht="12.75">
      <c r="A201" s="119">
        <v>42552</v>
      </c>
      <c r="B201" s="243">
        <v>4060.654</v>
      </c>
      <c r="C201" s="282">
        <v>4466.7194</v>
      </c>
      <c r="D201" s="41">
        <v>7</v>
      </c>
      <c r="E201" s="41">
        <v>6.5</v>
      </c>
      <c r="F201" s="58">
        <v>0.8137</v>
      </c>
      <c r="G201" s="305">
        <v>744917</v>
      </c>
      <c r="H201" s="221">
        <v>819.4087000000001</v>
      </c>
      <c r="I201" s="50">
        <v>9.85</v>
      </c>
      <c r="J201" s="367"/>
      <c r="K201" s="370"/>
      <c r="L201" s="158">
        <v>163102.35616438356</v>
      </c>
      <c r="M201" s="285">
        <v>179412.5917808219</v>
      </c>
      <c r="N201" s="272">
        <v>42736.66849315069</v>
      </c>
      <c r="O201" s="272">
        <v>47010.33534246576</v>
      </c>
      <c r="P201" s="272">
        <v>112777.85753424655</v>
      </c>
      <c r="Q201" s="272">
        <v>124055.64328767119</v>
      </c>
      <c r="R201" s="272">
        <v>591.7808219178082</v>
      </c>
      <c r="S201" s="275">
        <v>650.9589041095891</v>
      </c>
      <c r="T201" s="275">
        <v>2845.2</v>
      </c>
      <c r="U201" s="310">
        <v>3129.72</v>
      </c>
      <c r="V201" s="359">
        <v>46602</v>
      </c>
      <c r="W201" s="359"/>
      <c r="Y201" s="34"/>
      <c r="Z201" s="37"/>
      <c r="AA201" s="37"/>
      <c r="AB201" s="95"/>
      <c r="AC201" s="215">
        <v>10.933333333333334</v>
      </c>
      <c r="AD201" s="208">
        <v>0.674390243902439</v>
      </c>
      <c r="AE201" s="208">
        <v>0.2707317073170732</v>
      </c>
      <c r="AF201" s="260">
        <v>12</v>
      </c>
      <c r="AG201" s="260">
        <v>428</v>
      </c>
      <c r="AH201" s="244">
        <v>21.173333333333332</v>
      </c>
      <c r="AI201" s="218">
        <v>1966</v>
      </c>
      <c r="AJ201" s="219">
        <v>2990</v>
      </c>
      <c r="AK201" s="388"/>
      <c r="AL201" s="268">
        <v>3398</v>
      </c>
      <c r="AM201" s="394"/>
      <c r="AN201" s="382"/>
      <c r="AO201" s="391"/>
    </row>
    <row r="202" spans="1:41" s="225" customFormat="1" ht="12.75">
      <c r="A202" s="119">
        <v>42583</v>
      </c>
      <c r="B202" s="243">
        <v>4102.367</v>
      </c>
      <c r="C202" s="282">
        <v>3915.8957727272727</v>
      </c>
      <c r="D202" s="41">
        <v>7</v>
      </c>
      <c r="E202" s="41">
        <v>6.5</v>
      </c>
      <c r="F202" s="58">
        <v>0.8137</v>
      </c>
      <c r="G202" s="305">
        <v>799346</v>
      </c>
      <c r="H202" s="221">
        <v>763.0120909090908</v>
      </c>
      <c r="I202" s="50">
        <v>9.85</v>
      </c>
      <c r="J202" s="367"/>
      <c r="K202" s="370"/>
      <c r="L202" s="158">
        <v>118029.0509589041</v>
      </c>
      <c r="M202" s="285">
        <v>112664.09409713573</v>
      </c>
      <c r="N202" s="272">
        <v>23108.28493150685</v>
      </c>
      <c r="O202" s="272">
        <v>22057.908343711082</v>
      </c>
      <c r="P202" s="272">
        <v>86672.31123287672</v>
      </c>
      <c r="Q202" s="272">
        <v>82732.66072229142</v>
      </c>
      <c r="R202" s="272">
        <v>617.4246575342466</v>
      </c>
      <c r="S202" s="275">
        <v>589.3599003735991</v>
      </c>
      <c r="T202" s="275">
        <v>2706.920547945205</v>
      </c>
      <c r="U202" s="310">
        <v>2583.8787048567865</v>
      </c>
      <c r="V202" s="357"/>
      <c r="W202" s="357"/>
      <c r="Y202" s="34"/>
      <c r="Z202" s="37"/>
      <c r="AA202" s="37"/>
      <c r="AB202" s="95"/>
      <c r="AC202" s="215">
        <v>10.1</v>
      </c>
      <c r="AD202" s="208">
        <v>0.586987270155587</v>
      </c>
      <c r="AE202" s="208">
        <v>0.3521923620933522</v>
      </c>
      <c r="AF202" s="260">
        <v>16</v>
      </c>
      <c r="AG202" s="260">
        <v>337</v>
      </c>
      <c r="AH202" s="244">
        <v>18.652173913043477</v>
      </c>
      <c r="AI202" s="218">
        <v>2225</v>
      </c>
      <c r="AJ202" s="219">
        <v>2794</v>
      </c>
      <c r="AK202" s="388"/>
      <c r="AL202" s="317" t="s">
        <v>23</v>
      </c>
      <c r="AM202" s="394"/>
      <c r="AN202" s="382"/>
      <c r="AO202" s="391"/>
    </row>
    <row r="203" spans="1:41" s="225" customFormat="1" ht="12.75">
      <c r="A203" s="119">
        <v>42614</v>
      </c>
      <c r="B203" s="318">
        <v>3935.395</v>
      </c>
      <c r="C203" s="318">
        <v>3935.395</v>
      </c>
      <c r="D203" s="41">
        <v>7</v>
      </c>
      <c r="E203" s="41">
        <v>6.5</v>
      </c>
      <c r="F203" s="58">
        <v>0.8137</v>
      </c>
      <c r="G203" s="319">
        <v>825640</v>
      </c>
      <c r="H203" s="320">
        <v>825.6400000000001</v>
      </c>
      <c r="I203" s="50">
        <v>9.85</v>
      </c>
      <c r="J203" s="367"/>
      <c r="K203" s="370"/>
      <c r="L203" s="158">
        <v>237116.30465753417</v>
      </c>
      <c r="M203" s="285">
        <v>237116.30465753417</v>
      </c>
      <c r="N203" s="272">
        <v>74174.9917808219</v>
      </c>
      <c r="O203" s="272">
        <v>74174.9917808219</v>
      </c>
      <c r="P203" s="272">
        <v>151539.6032876712</v>
      </c>
      <c r="Q203" s="272">
        <v>151539.6032876712</v>
      </c>
      <c r="R203" s="272">
        <v>742.6849315068494</v>
      </c>
      <c r="S203" s="275">
        <v>742.6849315068494</v>
      </c>
      <c r="T203" s="275">
        <v>3417.5999999999995</v>
      </c>
      <c r="U203" s="310">
        <v>3417.5999999999995</v>
      </c>
      <c r="V203" s="362"/>
      <c r="W203" s="362"/>
      <c r="Y203" s="34"/>
      <c r="Z203" s="37"/>
      <c r="AA203" s="37"/>
      <c r="AB203" s="95"/>
      <c r="AC203" s="215">
        <v>15.712328767123287</v>
      </c>
      <c r="AD203" s="208">
        <v>0.5911072362685267</v>
      </c>
      <c r="AE203" s="208">
        <v>0.35571054925893636</v>
      </c>
      <c r="AF203" s="260">
        <v>14</v>
      </c>
      <c r="AG203" s="260">
        <v>584</v>
      </c>
      <c r="AH203" s="244">
        <v>24.945945945945947</v>
      </c>
      <c r="AI203" s="218">
        <v>2984</v>
      </c>
      <c r="AJ203" s="219">
        <v>3574</v>
      </c>
      <c r="AK203" s="388"/>
      <c r="AL203" s="317" t="s">
        <v>23</v>
      </c>
      <c r="AM203" s="394"/>
      <c r="AN203" s="382"/>
      <c r="AO203" s="391"/>
    </row>
    <row r="204" spans="1:41" s="225" customFormat="1" ht="12.75">
      <c r="A204" s="119">
        <v>42644</v>
      </c>
      <c r="B204" s="318">
        <v>3614.18</v>
      </c>
      <c r="C204" s="318">
        <v>3786.283809523809</v>
      </c>
      <c r="D204" s="41">
        <v>7</v>
      </c>
      <c r="E204" s="41">
        <v>6.5</v>
      </c>
      <c r="F204" s="58">
        <v>0.8137</v>
      </c>
      <c r="G204" s="319">
        <v>677658</v>
      </c>
      <c r="H204" s="320">
        <v>709.9274285714285</v>
      </c>
      <c r="I204" s="50">
        <v>9.85</v>
      </c>
      <c r="J204" s="367"/>
      <c r="K204" s="370"/>
      <c r="L204" s="158">
        <v>195555.58684931506</v>
      </c>
      <c r="M204" s="285">
        <v>204867.7576516634</v>
      </c>
      <c r="N204" s="272">
        <v>85567.00273972603</v>
      </c>
      <c r="O204" s="272">
        <v>89641.62191780822</v>
      </c>
      <c r="P204" s="272">
        <v>100972.88547945206</v>
      </c>
      <c r="Q204" s="272">
        <v>105781.11812133073</v>
      </c>
      <c r="R204" s="272">
        <v>728.8767123287672</v>
      </c>
      <c r="S204" s="275">
        <v>763.5851272015656</v>
      </c>
      <c r="T204" s="275">
        <v>3683.1287671232876</v>
      </c>
      <c r="U204" s="310">
        <v>3858.5158512720154</v>
      </c>
      <c r="V204" s="363">
        <v>79497</v>
      </c>
      <c r="W204" s="363"/>
      <c r="Y204" s="34"/>
      <c r="Z204" s="37"/>
      <c r="AA204" s="37"/>
      <c r="AB204" s="95"/>
      <c r="AC204" s="215">
        <v>15.64102564102564</v>
      </c>
      <c r="AD204" s="208">
        <v>0.5598360655737705</v>
      </c>
      <c r="AE204" s="208">
        <v>0.3959016393442623</v>
      </c>
      <c r="AF204" s="260">
        <v>12</v>
      </c>
      <c r="AG204" s="260">
        <v>576</v>
      </c>
      <c r="AH204" s="244">
        <v>23.486842105263158</v>
      </c>
      <c r="AI204" s="218">
        <v>7070</v>
      </c>
      <c r="AJ204" s="219">
        <v>3999</v>
      </c>
      <c r="AK204" s="388"/>
      <c r="AL204" s="317" t="s">
        <v>23</v>
      </c>
      <c r="AM204" s="394"/>
      <c r="AN204" s="382"/>
      <c r="AO204" s="391"/>
    </row>
    <row r="205" spans="1:41" s="225" customFormat="1" ht="12.75">
      <c r="A205" s="119">
        <v>42675</v>
      </c>
      <c r="B205" s="318">
        <v>3457.299</v>
      </c>
      <c r="C205" s="318">
        <v>3457.299</v>
      </c>
      <c r="D205" s="41">
        <v>7</v>
      </c>
      <c r="E205" s="41">
        <v>6.5</v>
      </c>
      <c r="F205" s="58">
        <v>0.8137</v>
      </c>
      <c r="G205" s="319">
        <v>667072</v>
      </c>
      <c r="H205" s="320">
        <v>667.072</v>
      </c>
      <c r="I205" s="50">
        <v>9.85</v>
      </c>
      <c r="J205" s="367"/>
      <c r="K205" s="370"/>
      <c r="L205" s="158">
        <v>210670.07342465752</v>
      </c>
      <c r="M205" s="285">
        <v>210670.07342465752</v>
      </c>
      <c r="N205" s="272">
        <v>92899.62739726026</v>
      </c>
      <c r="O205" s="272">
        <v>92899.62739726026</v>
      </c>
      <c r="P205" s="272">
        <v>107336.54465753425</v>
      </c>
      <c r="Q205" s="272">
        <v>107336.54465753425</v>
      </c>
      <c r="R205" s="272">
        <v>801.8630136986302</v>
      </c>
      <c r="S205" s="275">
        <v>801.8630136986302</v>
      </c>
      <c r="T205" s="275">
        <v>4121.2438356164375</v>
      </c>
      <c r="U205" s="310">
        <v>4121.2438356164375</v>
      </c>
      <c r="V205" s="357"/>
      <c r="W205" s="357"/>
      <c r="Y205" s="34"/>
      <c r="Z205" s="37"/>
      <c r="AA205" s="37"/>
      <c r="AB205" s="95"/>
      <c r="AC205" s="215">
        <v>18.08</v>
      </c>
      <c r="AD205" s="208">
        <v>0.49262536873156343</v>
      </c>
      <c r="AE205" s="208">
        <v>0.44321533923303835</v>
      </c>
      <c r="AF205" s="260">
        <v>12</v>
      </c>
      <c r="AG205" s="260">
        <v>757</v>
      </c>
      <c r="AH205" s="244">
        <v>26.386666666666667</v>
      </c>
      <c r="AI205" s="218">
        <v>6457</v>
      </c>
      <c r="AJ205" s="219">
        <v>4880</v>
      </c>
      <c r="AK205" s="388"/>
      <c r="AL205" s="317" t="s">
        <v>23</v>
      </c>
      <c r="AM205" s="394"/>
      <c r="AN205" s="382"/>
      <c r="AO205" s="391"/>
    </row>
    <row r="206" spans="1:41" s="225" customFormat="1" ht="12.75">
      <c r="A206" s="119">
        <v>42705</v>
      </c>
      <c r="B206" s="318">
        <v>3390.798</v>
      </c>
      <c r="C206" s="318">
        <v>3390.798</v>
      </c>
      <c r="D206" s="41">
        <v>7</v>
      </c>
      <c r="E206" s="41">
        <v>6.5</v>
      </c>
      <c r="F206" s="58">
        <v>0.8137</v>
      </c>
      <c r="G206" s="319">
        <v>731380</v>
      </c>
      <c r="H206" s="320">
        <v>731.38</v>
      </c>
      <c r="I206" s="50">
        <v>9.85</v>
      </c>
      <c r="J206" s="368"/>
      <c r="K206" s="371"/>
      <c r="L206" s="158">
        <v>192394.84931506845</v>
      </c>
      <c r="M206" s="285">
        <v>192394.84931506845</v>
      </c>
      <c r="N206" s="272">
        <v>85940.05479452055</v>
      </c>
      <c r="O206" s="272">
        <v>85940.05479452055</v>
      </c>
      <c r="P206" s="272">
        <v>97024.09315068492</v>
      </c>
      <c r="Q206" s="272">
        <v>97024.0931506849</v>
      </c>
      <c r="R206" s="272">
        <v>710.1369863013699</v>
      </c>
      <c r="S206" s="275">
        <v>710.1369863013699</v>
      </c>
      <c r="T206" s="275">
        <v>3552.608219178082</v>
      </c>
      <c r="U206" s="310">
        <v>3552.6082191780824</v>
      </c>
      <c r="V206" s="357"/>
      <c r="W206" s="357"/>
      <c r="Y206" s="34"/>
      <c r="Z206" s="37"/>
      <c r="AA206" s="37"/>
      <c r="AB206" s="95"/>
      <c r="AC206" s="321" t="s">
        <v>23</v>
      </c>
      <c r="AD206" s="322" t="s">
        <v>23</v>
      </c>
      <c r="AE206" s="322" t="s">
        <v>23</v>
      </c>
      <c r="AF206" s="323" t="s">
        <v>23</v>
      </c>
      <c r="AG206" s="323" t="s">
        <v>23</v>
      </c>
      <c r="AH206" s="324" t="s">
        <v>23</v>
      </c>
      <c r="AI206" s="218">
        <v>3593</v>
      </c>
      <c r="AJ206" s="219">
        <v>4212</v>
      </c>
      <c r="AK206" s="388"/>
      <c r="AL206" s="317" t="s">
        <v>23</v>
      </c>
      <c r="AM206" s="395"/>
      <c r="AN206" s="383"/>
      <c r="AO206" s="392"/>
    </row>
    <row r="207" spans="1:41" s="225" customFormat="1" ht="12.75">
      <c r="A207" s="119">
        <v>42736</v>
      </c>
      <c r="B207" s="318">
        <v>3562.3886549999997</v>
      </c>
      <c r="C207" s="318">
        <v>3238.535140909091</v>
      </c>
      <c r="D207" s="41">
        <v>7</v>
      </c>
      <c r="E207" s="41">
        <v>6.5</v>
      </c>
      <c r="F207" s="58">
        <v>0.8137</v>
      </c>
      <c r="G207" s="319">
        <v>708192</v>
      </c>
      <c r="H207" s="320">
        <v>643.8109090909091</v>
      </c>
      <c r="I207" s="50">
        <v>9.85</v>
      </c>
      <c r="J207" s="420">
        <v>14048</v>
      </c>
      <c r="K207" s="384">
        <v>350500</v>
      </c>
      <c r="L207" s="158">
        <v>264370.010958904</v>
      </c>
      <c r="M207" s="285">
        <v>240336.37359900365</v>
      </c>
      <c r="N207" s="272">
        <v>117105.66575342463</v>
      </c>
      <c r="O207" s="272">
        <v>106459.69613947695</v>
      </c>
      <c r="P207" s="272">
        <v>136471.6273972602</v>
      </c>
      <c r="Q207" s="272">
        <v>124065.11581569108</v>
      </c>
      <c r="R207" s="272">
        <v>776.2191780821918</v>
      </c>
      <c r="S207" s="275">
        <v>705.6537982565379</v>
      </c>
      <c r="T207" s="275">
        <v>4022.8767123287666</v>
      </c>
      <c r="U207" s="310">
        <v>3657.160647571606</v>
      </c>
      <c r="V207" s="359">
        <v>107140</v>
      </c>
      <c r="W207" s="359"/>
      <c r="Y207" s="34"/>
      <c r="Z207" s="37"/>
      <c r="AA207" s="37"/>
      <c r="AB207" s="95"/>
      <c r="AC207" s="321" t="s">
        <v>23</v>
      </c>
      <c r="AD207" s="322" t="s">
        <v>23</v>
      </c>
      <c r="AE207" s="322" t="s">
        <v>23</v>
      </c>
      <c r="AF207" s="323" t="s">
        <v>23</v>
      </c>
      <c r="AG207" s="323" t="s">
        <v>23</v>
      </c>
      <c r="AH207" s="324" t="s">
        <v>23</v>
      </c>
      <c r="AI207" s="218">
        <v>3935</v>
      </c>
      <c r="AJ207" s="219">
        <v>5201</v>
      </c>
      <c r="AK207" s="387">
        <v>913</v>
      </c>
      <c r="AL207" s="317" t="s">
        <v>23</v>
      </c>
      <c r="AM207" s="220" t="s">
        <v>23</v>
      </c>
      <c r="AN207" s="221" t="s">
        <v>23</v>
      </c>
      <c r="AO207" s="222" t="s">
        <v>23</v>
      </c>
    </row>
    <row r="208" spans="1:41" s="225" customFormat="1" ht="12.75">
      <c r="A208" s="119">
        <v>42767</v>
      </c>
      <c r="B208" s="318">
        <v>3340.7763</v>
      </c>
      <c r="C208" s="318">
        <v>3507.815115</v>
      </c>
      <c r="D208" s="41">
        <v>7</v>
      </c>
      <c r="E208" s="41">
        <v>6.2</v>
      </c>
      <c r="F208" s="58">
        <v>0.8137</v>
      </c>
      <c r="G208" s="319">
        <v>753185</v>
      </c>
      <c r="H208" s="320">
        <v>790.84425</v>
      </c>
      <c r="I208" s="50">
        <v>11.6</v>
      </c>
      <c r="J208" s="374"/>
      <c r="K208" s="385"/>
      <c r="L208" s="158">
        <v>217795.39068493148</v>
      </c>
      <c r="M208" s="285">
        <v>228685.16021917807</v>
      </c>
      <c r="N208" s="272">
        <v>86097.23835616437</v>
      </c>
      <c r="O208" s="272">
        <v>90402.10027397258</v>
      </c>
      <c r="P208" s="272">
        <v>121021.19342465754</v>
      </c>
      <c r="Q208" s="272">
        <v>127072.25309589042</v>
      </c>
      <c r="R208" s="272">
        <v>612.4931506849315</v>
      </c>
      <c r="S208" s="275">
        <v>643.1178082191781</v>
      </c>
      <c r="T208" s="275">
        <v>3263.3589041095884</v>
      </c>
      <c r="U208" s="310">
        <v>3426.5268493150675</v>
      </c>
      <c r="V208" s="357"/>
      <c r="W208" s="357"/>
      <c r="Y208" s="34"/>
      <c r="Z208" s="37"/>
      <c r="AA208" s="37"/>
      <c r="AB208" s="95"/>
      <c r="AC208" s="321" t="s">
        <v>23</v>
      </c>
      <c r="AD208" s="322" t="s">
        <v>23</v>
      </c>
      <c r="AE208" s="322" t="s">
        <v>23</v>
      </c>
      <c r="AF208" s="323" t="s">
        <v>23</v>
      </c>
      <c r="AG208" s="323" t="s">
        <v>23</v>
      </c>
      <c r="AH208" s="324" t="s">
        <v>23</v>
      </c>
      <c r="AI208" s="218">
        <v>3431</v>
      </c>
      <c r="AJ208" s="219">
        <v>4182</v>
      </c>
      <c r="AK208" s="388"/>
      <c r="AL208" s="317" t="s">
        <v>23</v>
      </c>
      <c r="AM208" s="220" t="s">
        <v>23</v>
      </c>
      <c r="AN208" s="221" t="s">
        <v>23</v>
      </c>
      <c r="AO208" s="222" t="s">
        <v>23</v>
      </c>
    </row>
    <row r="209" spans="1:41" s="225" customFormat="1" ht="12.75">
      <c r="A209" s="119">
        <v>42795</v>
      </c>
      <c r="B209" s="318">
        <v>3920.28</v>
      </c>
      <c r="C209" s="318">
        <v>3749.833043478261</v>
      </c>
      <c r="D209" s="41">
        <v>7</v>
      </c>
      <c r="E209" s="41">
        <v>6.2</v>
      </c>
      <c r="F209" s="58">
        <v>0.8137</v>
      </c>
      <c r="G209" s="319">
        <v>768999</v>
      </c>
      <c r="H209" s="320">
        <v>735.5642608695653</v>
      </c>
      <c r="I209" s="50">
        <v>11.6</v>
      </c>
      <c r="J209" s="374"/>
      <c r="K209" s="385"/>
      <c r="L209" s="158">
        <v>265455.23178082186</v>
      </c>
      <c r="M209" s="285">
        <v>253913.69996426438</v>
      </c>
      <c r="N209" s="272">
        <v>103887.51780821917</v>
      </c>
      <c r="O209" s="272">
        <v>99370.66920786182</v>
      </c>
      <c r="P209" s="272">
        <v>152055.95506849312</v>
      </c>
      <c r="Q209" s="272">
        <v>145444.8265872543</v>
      </c>
      <c r="R209" s="272">
        <v>685.4794520547946</v>
      </c>
      <c r="S209" s="275">
        <v>655.6759976176296</v>
      </c>
      <c r="T209" s="275">
        <v>3446.1369863013697</v>
      </c>
      <c r="U209" s="310">
        <v>3296.3049434187014</v>
      </c>
      <c r="V209" s="358"/>
      <c r="W209" s="358"/>
      <c r="Y209" s="34"/>
      <c r="Z209" s="37"/>
      <c r="AA209" s="37"/>
      <c r="AB209" s="95"/>
      <c r="AC209" s="321" t="s">
        <v>23</v>
      </c>
      <c r="AD209" s="322" t="s">
        <v>23</v>
      </c>
      <c r="AE209" s="322" t="s">
        <v>23</v>
      </c>
      <c r="AF209" s="323" t="s">
        <v>23</v>
      </c>
      <c r="AG209" s="323" t="s">
        <v>23</v>
      </c>
      <c r="AH209" s="324" t="s">
        <v>23</v>
      </c>
      <c r="AI209" s="218">
        <v>3798</v>
      </c>
      <c r="AJ209" s="219">
        <v>4525</v>
      </c>
      <c r="AK209" s="388"/>
      <c r="AL209" s="317" t="s">
        <v>23</v>
      </c>
      <c r="AM209" s="220" t="s">
        <v>23</v>
      </c>
      <c r="AN209" s="221" t="s">
        <v>23</v>
      </c>
      <c r="AO209" s="222" t="s">
        <v>23</v>
      </c>
    </row>
    <row r="210" spans="1:41" s="225" customFormat="1" ht="12.75">
      <c r="A210" s="119">
        <v>42826</v>
      </c>
      <c r="B210" s="318">
        <v>3527.287</v>
      </c>
      <c r="C210" s="318">
        <v>3898.5803684210523</v>
      </c>
      <c r="D210" s="41">
        <v>7</v>
      </c>
      <c r="E210" s="41">
        <v>6.2</v>
      </c>
      <c r="F210" s="58">
        <v>0.8137</v>
      </c>
      <c r="G210" s="319">
        <v>626921</v>
      </c>
      <c r="H210" s="320">
        <v>692.9126842105263</v>
      </c>
      <c r="I210" s="50">
        <v>11.6</v>
      </c>
      <c r="J210" s="374"/>
      <c r="K210" s="385"/>
      <c r="L210" s="158">
        <v>195335.9408219178</v>
      </c>
      <c r="M210" s="285">
        <v>215897.61880317228</v>
      </c>
      <c r="N210" s="272">
        <v>81532.01095890411</v>
      </c>
      <c r="O210" s="272">
        <v>90114.32790194666</v>
      </c>
      <c r="P210" s="272">
        <v>107010.2695890411</v>
      </c>
      <c r="Q210" s="272">
        <v>118274.50849315067</v>
      </c>
      <c r="R210" s="272">
        <v>588.8219178082192</v>
      </c>
      <c r="S210" s="275">
        <v>650.8031723143474</v>
      </c>
      <c r="T210" s="275">
        <v>2863.545205479452</v>
      </c>
      <c r="U210" s="310">
        <v>3164.9710165825522</v>
      </c>
      <c r="V210" s="359">
        <v>82070</v>
      </c>
      <c r="W210" s="359"/>
      <c r="Y210" s="34"/>
      <c r="Z210" s="37"/>
      <c r="AA210" s="37"/>
      <c r="AB210" s="95"/>
      <c r="AC210" s="321" t="s">
        <v>23</v>
      </c>
      <c r="AD210" s="322" t="s">
        <v>23</v>
      </c>
      <c r="AE210" s="322" t="s">
        <v>23</v>
      </c>
      <c r="AF210" s="323" t="s">
        <v>23</v>
      </c>
      <c r="AG210" s="323" t="s">
        <v>23</v>
      </c>
      <c r="AH210" s="324" t="s">
        <v>23</v>
      </c>
      <c r="AI210" s="218">
        <v>3015</v>
      </c>
      <c r="AJ210" s="219">
        <v>3545</v>
      </c>
      <c r="AK210" s="388"/>
      <c r="AL210" s="317" t="s">
        <v>23</v>
      </c>
      <c r="AM210" s="220" t="s">
        <v>23</v>
      </c>
      <c r="AN210" s="221" t="s">
        <v>23</v>
      </c>
      <c r="AO210" s="222" t="s">
        <v>23</v>
      </c>
    </row>
    <row r="211" spans="1:41" s="225" customFormat="1" ht="12.75">
      <c r="A211" s="119">
        <v>42856</v>
      </c>
      <c r="B211" s="318">
        <v>3937.062</v>
      </c>
      <c r="C211" s="318">
        <v>3937.062</v>
      </c>
      <c r="D211" s="41">
        <v>7</v>
      </c>
      <c r="E211" s="41">
        <v>6.3</v>
      </c>
      <c r="F211" s="58">
        <v>0.8137</v>
      </c>
      <c r="G211" s="319">
        <v>749390</v>
      </c>
      <c r="H211" s="320">
        <v>749.3899999999999</v>
      </c>
      <c r="I211" s="50">
        <v>11.6</v>
      </c>
      <c r="J211" s="374"/>
      <c r="K211" s="385"/>
      <c r="L211" s="158">
        <v>210161.41150684928</v>
      </c>
      <c r="M211" s="285">
        <v>210161.41150684928</v>
      </c>
      <c r="N211" s="272">
        <v>74188.79999999999</v>
      </c>
      <c r="O211" s="272">
        <v>74188.79999999999</v>
      </c>
      <c r="P211" s="272">
        <v>122609.21424657534</v>
      </c>
      <c r="Q211" s="272">
        <v>122609.21424657534</v>
      </c>
      <c r="R211" s="272">
        <v>620.3835616438356</v>
      </c>
      <c r="S211" s="275">
        <v>620.3835616438356</v>
      </c>
      <c r="T211" s="275">
        <v>4720.208219178081</v>
      </c>
      <c r="U211" s="310">
        <v>4720.208219178081</v>
      </c>
      <c r="V211" s="357"/>
      <c r="W211" s="357"/>
      <c r="Y211" s="34"/>
      <c r="Z211" s="37"/>
      <c r="AA211" s="37"/>
      <c r="AB211" s="95"/>
      <c r="AC211" s="321" t="s">
        <v>23</v>
      </c>
      <c r="AD211" s="322" t="s">
        <v>23</v>
      </c>
      <c r="AE211" s="322" t="s">
        <v>23</v>
      </c>
      <c r="AF211" s="323" t="s">
        <v>23</v>
      </c>
      <c r="AG211" s="323" t="s">
        <v>23</v>
      </c>
      <c r="AH211" s="324" t="s">
        <v>23</v>
      </c>
      <c r="AI211" s="218">
        <v>3299</v>
      </c>
      <c r="AJ211" s="219">
        <v>3550</v>
      </c>
      <c r="AK211" s="388"/>
      <c r="AL211" s="317" t="s">
        <v>23</v>
      </c>
      <c r="AM211" s="220" t="s">
        <v>23</v>
      </c>
      <c r="AN211" s="221" t="s">
        <v>23</v>
      </c>
      <c r="AO211" s="222" t="s">
        <v>23</v>
      </c>
    </row>
    <row r="212" spans="1:41" s="225" customFormat="1" ht="12.75">
      <c r="A212" s="119">
        <v>42887</v>
      </c>
      <c r="B212" s="318">
        <v>4180.777</v>
      </c>
      <c r="C212" s="318">
        <v>4379.861619047619</v>
      </c>
      <c r="D212" s="41">
        <v>7</v>
      </c>
      <c r="E212" s="41">
        <v>6.3</v>
      </c>
      <c r="F212" s="58">
        <v>0.8137</v>
      </c>
      <c r="G212" s="319">
        <v>754140</v>
      </c>
      <c r="H212" s="320">
        <v>790.0514285714286</v>
      </c>
      <c r="I212" s="50">
        <v>11.6</v>
      </c>
      <c r="J212" s="374"/>
      <c r="K212" s="385"/>
      <c r="L212" s="158">
        <v>221778.3550684931</v>
      </c>
      <c r="M212" s="285">
        <v>232339.22911937372</v>
      </c>
      <c r="N212" s="272">
        <v>79653.63287671232</v>
      </c>
      <c r="O212" s="272">
        <v>83446.66301369862</v>
      </c>
      <c r="P212" s="272">
        <v>129031.60438356163</v>
      </c>
      <c r="Q212" s="272">
        <v>135175.96649706457</v>
      </c>
      <c r="R212" s="272">
        <v>618.4109589041096</v>
      </c>
      <c r="S212" s="275">
        <v>647.8590998043053</v>
      </c>
      <c r="T212" s="275">
        <v>6539.046575342465</v>
      </c>
      <c r="U212" s="310">
        <v>6850.429745596869</v>
      </c>
      <c r="V212" s="358"/>
      <c r="W212" s="358"/>
      <c r="Y212" s="34"/>
      <c r="Z212" s="37"/>
      <c r="AA212" s="37"/>
      <c r="AB212" s="95"/>
      <c r="AC212" s="321" t="s">
        <v>23</v>
      </c>
      <c r="AD212" s="322" t="s">
        <v>23</v>
      </c>
      <c r="AE212" s="322" t="s">
        <v>23</v>
      </c>
      <c r="AF212" s="323" t="s">
        <v>23</v>
      </c>
      <c r="AG212" s="323" t="s">
        <v>23</v>
      </c>
      <c r="AH212" s="324" t="s">
        <v>23</v>
      </c>
      <c r="AI212" s="218">
        <v>4279</v>
      </c>
      <c r="AJ212" s="219">
        <v>4345</v>
      </c>
      <c r="AK212" s="388"/>
      <c r="AL212" s="317" t="s">
        <v>23</v>
      </c>
      <c r="AM212" s="220" t="s">
        <v>23</v>
      </c>
      <c r="AN212" s="221" t="s">
        <v>23</v>
      </c>
      <c r="AO212" s="222" t="s">
        <v>23</v>
      </c>
    </row>
    <row r="213" spans="1:41" s="225" customFormat="1" ht="12.75">
      <c r="A213" s="119">
        <v>42917</v>
      </c>
      <c r="B213" s="318">
        <v>3923.096</v>
      </c>
      <c r="C213" s="318">
        <v>3923.096</v>
      </c>
      <c r="D213" s="41">
        <v>7</v>
      </c>
      <c r="E213" s="41">
        <v>6.3</v>
      </c>
      <c r="F213" s="58">
        <v>0.8137</v>
      </c>
      <c r="G213" s="319">
        <v>681338</v>
      </c>
      <c r="H213" s="320">
        <v>681.338</v>
      </c>
      <c r="I213" s="50">
        <v>11.6</v>
      </c>
      <c r="J213" s="374"/>
      <c r="K213" s="385"/>
      <c r="L213" s="158">
        <v>193503.1824657534</v>
      </c>
      <c r="M213" s="285">
        <v>193503.1824657534</v>
      </c>
      <c r="N213" s="272">
        <v>62770.55342465753</v>
      </c>
      <c r="O213" s="272">
        <v>62770.55342465754</v>
      </c>
      <c r="P213" s="272">
        <v>117797.9605479452</v>
      </c>
      <c r="Q213" s="272">
        <v>117797.9605479452</v>
      </c>
      <c r="R213" s="272">
        <v>657.8630136986302</v>
      </c>
      <c r="S213" s="275">
        <v>657.8630136986303</v>
      </c>
      <c r="T213" s="275">
        <v>7489.298630136986</v>
      </c>
      <c r="U213" s="310">
        <v>7489.298630136986</v>
      </c>
      <c r="V213" s="359">
        <v>75367</v>
      </c>
      <c r="W213" s="359"/>
      <c r="Y213" s="34"/>
      <c r="Z213" s="37"/>
      <c r="AA213" s="37"/>
      <c r="AB213" s="95"/>
      <c r="AC213" s="321" t="s">
        <v>23</v>
      </c>
      <c r="AD213" s="322" t="s">
        <v>23</v>
      </c>
      <c r="AE213" s="322" t="s">
        <v>23</v>
      </c>
      <c r="AF213" s="323" t="s">
        <v>23</v>
      </c>
      <c r="AG213" s="323" t="s">
        <v>23</v>
      </c>
      <c r="AH213" s="324" t="s">
        <v>23</v>
      </c>
      <c r="AI213" s="218">
        <v>3856</v>
      </c>
      <c r="AJ213" s="219">
        <v>3647</v>
      </c>
      <c r="AK213" s="388"/>
      <c r="AL213" s="317" t="s">
        <v>23</v>
      </c>
      <c r="AM213" s="220" t="s">
        <v>23</v>
      </c>
      <c r="AN213" s="221" t="s">
        <v>23</v>
      </c>
      <c r="AO213" s="222" t="s">
        <v>23</v>
      </c>
    </row>
    <row r="214" spans="1:41" s="225" customFormat="1" ht="12.75">
      <c r="A214" s="119">
        <v>42948</v>
      </c>
      <c r="B214" s="318">
        <v>3942.226</v>
      </c>
      <c r="C214" s="318">
        <v>3942.226</v>
      </c>
      <c r="D214" s="41">
        <v>7</v>
      </c>
      <c r="E214" s="41">
        <v>6.3</v>
      </c>
      <c r="F214" s="58">
        <v>0.8137</v>
      </c>
      <c r="G214" s="319">
        <v>710036</v>
      </c>
      <c r="H214" s="320">
        <v>710.0359999999998</v>
      </c>
      <c r="I214" s="50">
        <v>11.6</v>
      </c>
      <c r="J214" s="374"/>
      <c r="K214" s="385"/>
      <c r="L214" s="158">
        <v>174425.25698630133</v>
      </c>
      <c r="M214" s="285">
        <v>174425.25698630133</v>
      </c>
      <c r="N214" s="272">
        <v>61961.16164383561</v>
      </c>
      <c r="O214" s="272">
        <v>61961.1616438356</v>
      </c>
      <c r="P214" s="272">
        <v>99908.93917808219</v>
      </c>
      <c r="Q214" s="272">
        <v>99908.93917808219</v>
      </c>
      <c r="R214" s="272">
        <v>562.1917808219179</v>
      </c>
      <c r="S214" s="275">
        <v>562.1917808219179</v>
      </c>
      <c r="T214" s="275">
        <v>7084.339726027396</v>
      </c>
      <c r="U214" s="310">
        <v>7084.339726027397</v>
      </c>
      <c r="V214" s="357"/>
      <c r="W214" s="357"/>
      <c r="Y214" s="34"/>
      <c r="Z214" s="37"/>
      <c r="AA214" s="37"/>
      <c r="AB214" s="95"/>
      <c r="AC214" s="321" t="s">
        <v>23</v>
      </c>
      <c r="AD214" s="322" t="s">
        <v>23</v>
      </c>
      <c r="AE214" s="322" t="s">
        <v>23</v>
      </c>
      <c r="AF214" s="323" t="s">
        <v>23</v>
      </c>
      <c r="AG214" s="323" t="s">
        <v>23</v>
      </c>
      <c r="AH214" s="324" t="s">
        <v>23</v>
      </c>
      <c r="AI214" s="218">
        <v>3463</v>
      </c>
      <c r="AJ214" s="219">
        <v>3517</v>
      </c>
      <c r="AK214" s="388"/>
      <c r="AL214" s="317" t="s">
        <v>23</v>
      </c>
      <c r="AM214" s="220" t="s">
        <v>23</v>
      </c>
      <c r="AN214" s="221" t="s">
        <v>23</v>
      </c>
      <c r="AO214" s="222" t="s">
        <v>23</v>
      </c>
    </row>
    <row r="215" spans="1:41" s="225" customFormat="1" ht="12.75">
      <c r="A215" s="119">
        <v>42979</v>
      </c>
      <c r="B215" s="318">
        <v>3578.964</v>
      </c>
      <c r="C215" s="318">
        <v>3749.390857142857</v>
      </c>
      <c r="D215" s="41">
        <v>7</v>
      </c>
      <c r="E215" s="41">
        <v>6.3</v>
      </c>
      <c r="F215" s="58">
        <v>0.8137</v>
      </c>
      <c r="G215" s="319">
        <v>697236</v>
      </c>
      <c r="H215" s="320">
        <v>730.4377142857144</v>
      </c>
      <c r="I215" s="50">
        <v>11.6</v>
      </c>
      <c r="J215" s="374"/>
      <c r="K215" s="385"/>
      <c r="L215" s="158">
        <v>270175.1375342465</v>
      </c>
      <c r="M215" s="285">
        <v>283040.6202739725</v>
      </c>
      <c r="N215" s="272">
        <v>97683.25479452054</v>
      </c>
      <c r="O215" s="272">
        <v>102334.83835616437</v>
      </c>
      <c r="P215" s="272">
        <v>154299.71835616438</v>
      </c>
      <c r="Q215" s="272">
        <v>161647.3239921722</v>
      </c>
      <c r="R215" s="272">
        <v>724.9315068493152</v>
      </c>
      <c r="S215" s="275">
        <v>759.4520547945207</v>
      </c>
      <c r="T215" s="275">
        <v>9761.654794520548</v>
      </c>
      <c r="U215" s="310">
        <v>10226.495499021526</v>
      </c>
      <c r="V215" s="364"/>
      <c r="W215" s="364"/>
      <c r="Y215" s="34"/>
      <c r="Z215" s="37"/>
      <c r="AA215" s="37"/>
      <c r="AB215" s="95"/>
      <c r="AC215" s="321" t="s">
        <v>23</v>
      </c>
      <c r="AD215" s="322" t="s">
        <v>23</v>
      </c>
      <c r="AE215" s="322" t="s">
        <v>23</v>
      </c>
      <c r="AF215" s="323" t="s">
        <v>23</v>
      </c>
      <c r="AG215" s="323" t="s">
        <v>23</v>
      </c>
      <c r="AH215" s="324" t="s">
        <v>23</v>
      </c>
      <c r="AI215" s="218">
        <v>3858</v>
      </c>
      <c r="AJ215" s="219">
        <v>3764</v>
      </c>
      <c r="AK215" s="388"/>
      <c r="AL215" s="317" t="s">
        <v>23</v>
      </c>
      <c r="AM215" s="220" t="s">
        <v>23</v>
      </c>
      <c r="AN215" s="221" t="s">
        <v>23</v>
      </c>
      <c r="AO215" s="222" t="s">
        <v>23</v>
      </c>
    </row>
    <row r="216" spans="1:41" s="225" customFormat="1" ht="12.75">
      <c r="A216" s="119">
        <v>43009</v>
      </c>
      <c r="B216" s="318">
        <v>3671.143</v>
      </c>
      <c r="C216" s="318">
        <v>3504.2728636363636</v>
      </c>
      <c r="D216" s="41">
        <v>7</v>
      </c>
      <c r="E216" s="41">
        <v>6.3</v>
      </c>
      <c r="F216" s="58">
        <v>0.8137</v>
      </c>
      <c r="G216" s="319">
        <v>680939</v>
      </c>
      <c r="H216" s="320">
        <v>649.9872272727273</v>
      </c>
      <c r="I216" s="50">
        <v>11.6</v>
      </c>
      <c r="J216" s="374"/>
      <c r="K216" s="385"/>
      <c r="L216" s="158">
        <v>225271.57479452057</v>
      </c>
      <c r="M216" s="285">
        <v>215031.95775840597</v>
      </c>
      <c r="N216" s="272">
        <v>97691.53972602739</v>
      </c>
      <c r="O216" s="272">
        <v>93251.01519302615</v>
      </c>
      <c r="P216" s="272">
        <v>111884.29808219177</v>
      </c>
      <c r="Q216" s="272">
        <v>106798.64816936487</v>
      </c>
      <c r="R216" s="272">
        <v>747.6164383561644</v>
      </c>
      <c r="S216" s="275">
        <v>713.6338729763387</v>
      </c>
      <c r="T216" s="275">
        <v>11091.550684931506</v>
      </c>
      <c r="U216" s="310">
        <v>10587.389290161893</v>
      </c>
      <c r="V216" s="365">
        <v>101756</v>
      </c>
      <c r="W216" s="365"/>
      <c r="Y216" s="34"/>
      <c r="Z216" s="37"/>
      <c r="AA216" s="37"/>
      <c r="AB216" s="95"/>
      <c r="AC216" s="321" t="s">
        <v>23</v>
      </c>
      <c r="AD216" s="322" t="s">
        <v>23</v>
      </c>
      <c r="AE216" s="322" t="s">
        <v>23</v>
      </c>
      <c r="AF216" s="323" t="s">
        <v>23</v>
      </c>
      <c r="AG216" s="323" t="s">
        <v>23</v>
      </c>
      <c r="AH216" s="324" t="s">
        <v>23</v>
      </c>
      <c r="AI216" s="218">
        <v>5632</v>
      </c>
      <c r="AJ216" s="219">
        <v>4510</v>
      </c>
      <c r="AK216" s="388"/>
      <c r="AL216" s="317" t="s">
        <v>23</v>
      </c>
      <c r="AM216" s="220" t="s">
        <v>23</v>
      </c>
      <c r="AN216" s="221" t="s">
        <v>23</v>
      </c>
      <c r="AO216" s="222" t="s">
        <v>23</v>
      </c>
    </row>
    <row r="217" spans="1:41" s="225" customFormat="1" ht="12.75">
      <c r="A217" s="119">
        <v>43040</v>
      </c>
      <c r="B217" s="318">
        <v>3521.293</v>
      </c>
      <c r="C217" s="318">
        <v>3353.6125952380953</v>
      </c>
      <c r="D217" s="41">
        <v>7.3</v>
      </c>
      <c r="E217" s="41">
        <v>6.7</v>
      </c>
      <c r="F217" s="58">
        <v>0.8137</v>
      </c>
      <c r="G217" s="319">
        <v>663642</v>
      </c>
      <c r="H217" s="320">
        <v>632.0400000000001</v>
      </c>
      <c r="I217" s="50">
        <v>11.7</v>
      </c>
      <c r="J217" s="374"/>
      <c r="K217" s="385"/>
      <c r="L217" s="158">
        <v>262190.96547945205</v>
      </c>
      <c r="M217" s="285">
        <v>249705.68140900196</v>
      </c>
      <c r="N217" s="272">
        <v>117348.23013698628</v>
      </c>
      <c r="O217" s="272">
        <v>111760.21917808217</v>
      </c>
      <c r="P217" s="272">
        <v>125699.99013698631</v>
      </c>
      <c r="Q217" s="272">
        <v>119714.27632093933</v>
      </c>
      <c r="R217" s="272">
        <v>748.6027397260274</v>
      </c>
      <c r="S217" s="275">
        <v>712.9549902152642</v>
      </c>
      <c r="T217" s="275">
        <v>12965.375342465752</v>
      </c>
      <c r="U217" s="310">
        <v>12347.976516634048</v>
      </c>
      <c r="V217" s="357"/>
      <c r="W217" s="357"/>
      <c r="Y217" s="34"/>
      <c r="Z217" s="37"/>
      <c r="AA217" s="37"/>
      <c r="AB217" s="95"/>
      <c r="AC217" s="321" t="s">
        <v>23</v>
      </c>
      <c r="AD217" s="322" t="s">
        <v>23</v>
      </c>
      <c r="AE217" s="322" t="s">
        <v>23</v>
      </c>
      <c r="AF217" s="323" t="s">
        <v>23</v>
      </c>
      <c r="AG217" s="323" t="s">
        <v>23</v>
      </c>
      <c r="AH217" s="324" t="s">
        <v>23</v>
      </c>
      <c r="AI217" s="218">
        <v>6903</v>
      </c>
      <c r="AJ217" s="219">
        <v>6232</v>
      </c>
      <c r="AK217" s="388"/>
      <c r="AL217" s="317" t="s">
        <v>23</v>
      </c>
      <c r="AM217" s="220" t="s">
        <v>23</v>
      </c>
      <c r="AN217" s="221" t="s">
        <v>23</v>
      </c>
      <c r="AO217" s="222" t="s">
        <v>23</v>
      </c>
    </row>
    <row r="218" spans="1:41" s="225" customFormat="1" ht="12.75">
      <c r="A218" s="119">
        <v>43070</v>
      </c>
      <c r="B218" s="318">
        <v>3155.589</v>
      </c>
      <c r="C218" s="318">
        <v>3471.1479</v>
      </c>
      <c r="D218" s="41">
        <v>7.3</v>
      </c>
      <c r="E218" s="41">
        <v>6.7</v>
      </c>
      <c r="F218" s="58">
        <v>0.8137</v>
      </c>
      <c r="G218" s="319">
        <v>651835</v>
      </c>
      <c r="H218" s="320">
        <v>717.0185000000001</v>
      </c>
      <c r="I218" s="50">
        <v>11.7</v>
      </c>
      <c r="J218" s="435"/>
      <c r="K218" s="386"/>
      <c r="L218" s="158">
        <v>225954.57534246575</v>
      </c>
      <c r="M218" s="285">
        <v>248550.03287671233</v>
      </c>
      <c r="N218" s="272">
        <v>91412.25205479449</v>
      </c>
      <c r="O218" s="272">
        <v>100553.47726027392</v>
      </c>
      <c r="P218" s="272">
        <v>116776.15890410962</v>
      </c>
      <c r="Q218" s="272">
        <v>128453.77479452058</v>
      </c>
      <c r="R218" s="272">
        <v>682.5205479452055</v>
      </c>
      <c r="S218" s="275">
        <v>750.772602739726</v>
      </c>
      <c r="T218" s="275">
        <v>11517.189041095888</v>
      </c>
      <c r="U218" s="310">
        <v>12668.907945205476</v>
      </c>
      <c r="V218" s="357"/>
      <c r="W218" s="357"/>
      <c r="Y218" s="34"/>
      <c r="Z218" s="37"/>
      <c r="AA218" s="37"/>
      <c r="AB218" s="95"/>
      <c r="AC218" s="321" t="s">
        <v>23</v>
      </c>
      <c r="AD218" s="322" t="s">
        <v>23</v>
      </c>
      <c r="AE218" s="322" t="s">
        <v>23</v>
      </c>
      <c r="AF218" s="323" t="s">
        <v>23</v>
      </c>
      <c r="AG218" s="323" t="s">
        <v>23</v>
      </c>
      <c r="AH218" s="324" t="s">
        <v>23</v>
      </c>
      <c r="AI218" s="218">
        <v>3190</v>
      </c>
      <c r="AJ218" s="219">
        <v>4858</v>
      </c>
      <c r="AK218" s="389"/>
      <c r="AL218" s="317" t="s">
        <v>23</v>
      </c>
      <c r="AM218" s="220" t="s">
        <v>23</v>
      </c>
      <c r="AN218" s="221" t="s">
        <v>23</v>
      </c>
      <c r="AO218" s="222" t="s">
        <v>23</v>
      </c>
    </row>
    <row r="219" spans="1:41" s="225" customFormat="1" ht="12.75">
      <c r="A219" s="119">
        <v>43101</v>
      </c>
      <c r="B219" s="318">
        <v>3460.936715</v>
      </c>
      <c r="C219" s="318">
        <v>3460.936715</v>
      </c>
      <c r="D219" s="41">
        <v>7.3</v>
      </c>
      <c r="E219" s="41">
        <v>6.7</v>
      </c>
      <c r="F219" s="58">
        <v>0.8137</v>
      </c>
      <c r="G219" s="319">
        <v>624.0662120000001</v>
      </c>
      <c r="H219" s="320">
        <v>624.0662120000001</v>
      </c>
      <c r="I219" s="50">
        <v>11.7</v>
      </c>
      <c r="J219" s="420">
        <v>16171</v>
      </c>
      <c r="K219" s="421">
        <v>281400</v>
      </c>
      <c r="L219" s="158">
        <v>248405.48383561644</v>
      </c>
      <c r="M219" s="285">
        <v>248405.48383561644</v>
      </c>
      <c r="N219" s="272">
        <v>113181.83013698629</v>
      </c>
      <c r="O219" s="272">
        <v>113181.8301369863</v>
      </c>
      <c r="P219" s="272">
        <v>117948.25643835615</v>
      </c>
      <c r="Q219" s="272">
        <v>117948.25643835615</v>
      </c>
      <c r="R219" s="272">
        <v>703.2328767123288</v>
      </c>
      <c r="S219" s="275">
        <v>703.2328767123288</v>
      </c>
      <c r="T219" s="275">
        <v>13883.605479452053</v>
      </c>
      <c r="U219" s="310">
        <v>13883.605479452055</v>
      </c>
      <c r="V219" s="335">
        <v>50022</v>
      </c>
      <c r="W219" s="336"/>
      <c r="Y219" s="34"/>
      <c r="Z219" s="37"/>
      <c r="AA219" s="37"/>
      <c r="AB219" s="95"/>
      <c r="AC219" s="321" t="s">
        <v>23</v>
      </c>
      <c r="AD219" s="322" t="s">
        <v>23</v>
      </c>
      <c r="AE219" s="322" t="s">
        <v>23</v>
      </c>
      <c r="AF219" s="323" t="s">
        <v>23</v>
      </c>
      <c r="AG219" s="323" t="s">
        <v>23</v>
      </c>
      <c r="AH219" s="324" t="s">
        <v>23</v>
      </c>
      <c r="AI219" s="218">
        <v>3790</v>
      </c>
      <c r="AJ219" s="219">
        <v>5272</v>
      </c>
      <c r="AK219" s="387">
        <v>926</v>
      </c>
      <c r="AL219" s="317" t="s">
        <v>23</v>
      </c>
      <c r="AM219" s="220" t="s">
        <v>23</v>
      </c>
      <c r="AN219" s="221" t="s">
        <v>23</v>
      </c>
      <c r="AO219" s="222" t="s">
        <v>23</v>
      </c>
    </row>
    <row r="220" spans="1:41" s="225" customFormat="1" ht="12.75">
      <c r="A220" s="119">
        <v>43132</v>
      </c>
      <c r="B220" s="318">
        <v>3193.232565</v>
      </c>
      <c r="C220" s="318">
        <v>3193.2325649999993</v>
      </c>
      <c r="D220" s="41">
        <v>7.3</v>
      </c>
      <c r="E220" s="41">
        <v>6.7</v>
      </c>
      <c r="F220" s="58">
        <v>0.8137</v>
      </c>
      <c r="G220" s="319">
        <v>608.035222</v>
      </c>
      <c r="H220" s="320">
        <v>608.035222</v>
      </c>
      <c r="I220" s="50">
        <v>11.7</v>
      </c>
      <c r="J220" s="374"/>
      <c r="K220" s="379"/>
      <c r="L220" s="158">
        <v>278190.5260273972</v>
      </c>
      <c r="M220" s="285">
        <v>278190.5260273972</v>
      </c>
      <c r="N220" s="272">
        <v>110239.29863013697</v>
      </c>
      <c r="O220" s="272">
        <v>110239.29863013697</v>
      </c>
      <c r="P220" s="272">
        <v>144937.8739726027</v>
      </c>
      <c r="Q220" s="272">
        <v>144937.8739726027</v>
      </c>
      <c r="R220" s="272">
        <v>576.986301369863</v>
      </c>
      <c r="S220" s="275">
        <v>576.986301369863</v>
      </c>
      <c r="T220" s="275">
        <v>12085.364383561642</v>
      </c>
      <c r="U220" s="310">
        <v>12085.364383561642</v>
      </c>
      <c r="V220" s="335">
        <v>47797</v>
      </c>
      <c r="W220" s="336"/>
      <c r="Y220" s="34"/>
      <c r="Z220" s="37"/>
      <c r="AA220" s="37"/>
      <c r="AB220" s="95"/>
      <c r="AC220" s="321" t="s">
        <v>23</v>
      </c>
      <c r="AD220" s="322" t="s">
        <v>23</v>
      </c>
      <c r="AE220" s="322" t="s">
        <v>23</v>
      </c>
      <c r="AF220" s="323" t="s">
        <v>23</v>
      </c>
      <c r="AG220" s="323" t="s">
        <v>23</v>
      </c>
      <c r="AH220" s="324" t="s">
        <v>23</v>
      </c>
      <c r="AI220" s="218">
        <v>3063</v>
      </c>
      <c r="AJ220" s="219">
        <v>4289</v>
      </c>
      <c r="AK220" s="388"/>
      <c r="AL220" s="317" t="s">
        <v>23</v>
      </c>
      <c r="AM220" s="220" t="s">
        <v>23</v>
      </c>
      <c r="AN220" s="221" t="s">
        <v>23</v>
      </c>
      <c r="AO220" s="222" t="s">
        <v>23</v>
      </c>
    </row>
    <row r="221" spans="1:41" s="225" customFormat="1" ht="12.75">
      <c r="A221" s="119">
        <v>43160</v>
      </c>
      <c r="B221" s="318">
        <v>3144.061795</v>
      </c>
      <c r="C221" s="318">
        <v>3286.9736947727274</v>
      </c>
      <c r="D221" s="41">
        <v>8</v>
      </c>
      <c r="E221" s="41">
        <v>7.5</v>
      </c>
      <c r="F221" s="58">
        <v>0.8137</v>
      </c>
      <c r="G221" s="319">
        <v>646.4204980000001</v>
      </c>
      <c r="H221" s="320">
        <v>675.8032479090909</v>
      </c>
      <c r="I221" s="50">
        <v>14.5</v>
      </c>
      <c r="J221" s="374"/>
      <c r="K221" s="379"/>
      <c r="L221" s="158">
        <v>288421.5616438356</v>
      </c>
      <c r="M221" s="285">
        <v>301531.6326276463</v>
      </c>
      <c r="N221" s="272">
        <v>102225.69863013699</v>
      </c>
      <c r="O221" s="272">
        <v>106872.32129514322</v>
      </c>
      <c r="P221" s="272">
        <v>162645.3205479452</v>
      </c>
      <c r="Q221" s="272">
        <v>170038.28966376086</v>
      </c>
      <c r="R221" s="272">
        <v>708.1643835616438</v>
      </c>
      <c r="S221" s="275">
        <v>740.3536737235366</v>
      </c>
      <c r="T221" s="275">
        <v>14150.564383561643</v>
      </c>
      <c r="U221" s="310">
        <v>14793.77185554172</v>
      </c>
      <c r="V221" s="335">
        <v>50876</v>
      </c>
      <c r="W221" s="336"/>
      <c r="Y221" s="34"/>
      <c r="Z221" s="37"/>
      <c r="AA221" s="37"/>
      <c r="AB221" s="95"/>
      <c r="AC221" s="321" t="s">
        <v>23</v>
      </c>
      <c r="AD221" s="322" t="s">
        <v>23</v>
      </c>
      <c r="AE221" s="322" t="s">
        <v>23</v>
      </c>
      <c r="AF221" s="323" t="s">
        <v>23</v>
      </c>
      <c r="AG221" s="323" t="s">
        <v>23</v>
      </c>
      <c r="AH221" s="324" t="s">
        <v>23</v>
      </c>
      <c r="AI221" s="218">
        <v>3983</v>
      </c>
      <c r="AJ221" s="219">
        <v>4726</v>
      </c>
      <c r="AK221" s="388"/>
      <c r="AL221" s="317" t="s">
        <v>23</v>
      </c>
      <c r="AM221" s="220" t="s">
        <v>23</v>
      </c>
      <c r="AN221" s="221" t="s">
        <v>23</v>
      </c>
      <c r="AO221" s="222" t="s">
        <v>23</v>
      </c>
    </row>
    <row r="222" spans="1:41" s="225" customFormat="1" ht="12.75">
      <c r="A222" s="119">
        <v>43191</v>
      </c>
      <c r="B222" s="318">
        <v>3278.12147</v>
      </c>
      <c r="C222" s="318">
        <v>3278.12147</v>
      </c>
      <c r="D222" s="41">
        <v>8</v>
      </c>
      <c r="E222" s="41">
        <v>7.5</v>
      </c>
      <c r="F222" s="58">
        <v>0.8137</v>
      </c>
      <c r="G222" s="319">
        <v>631.25689</v>
      </c>
      <c r="H222" s="320">
        <v>631.2568899999999</v>
      </c>
      <c r="I222" s="50">
        <v>14.5</v>
      </c>
      <c r="J222" s="374"/>
      <c r="K222" s="379"/>
      <c r="L222" s="158">
        <v>237241.55835616437</v>
      </c>
      <c r="M222" s="285">
        <v>237241.55835616437</v>
      </c>
      <c r="N222" s="272">
        <v>100028.1205479452</v>
      </c>
      <c r="O222" s="272">
        <v>100028.1205479452</v>
      </c>
      <c r="P222" s="272">
        <v>118365.07068493149</v>
      </c>
      <c r="Q222" s="272">
        <v>118365.0706849315</v>
      </c>
      <c r="R222" s="272">
        <v>657.8630136986302</v>
      </c>
      <c r="S222" s="275">
        <v>657.8630136986302</v>
      </c>
      <c r="T222" s="275">
        <v>13175.29315068493</v>
      </c>
      <c r="U222" s="310">
        <v>13175.29315068493</v>
      </c>
      <c r="V222" s="335">
        <v>49476</v>
      </c>
      <c r="W222" s="336"/>
      <c r="Y222" s="34"/>
      <c r="Z222" s="37"/>
      <c r="AA222" s="37"/>
      <c r="AB222" s="95"/>
      <c r="AC222" s="321" t="s">
        <v>23</v>
      </c>
      <c r="AD222" s="322" t="s">
        <v>23</v>
      </c>
      <c r="AE222" s="322" t="s">
        <v>23</v>
      </c>
      <c r="AF222" s="323" t="s">
        <v>23</v>
      </c>
      <c r="AG222" s="323" t="s">
        <v>23</v>
      </c>
      <c r="AH222" s="324" t="s">
        <v>23</v>
      </c>
      <c r="AI222" s="218">
        <v>3116</v>
      </c>
      <c r="AJ222" s="219">
        <v>4191</v>
      </c>
      <c r="AK222" s="388"/>
      <c r="AL222" s="317" t="s">
        <v>23</v>
      </c>
      <c r="AM222" s="220" t="s">
        <v>23</v>
      </c>
      <c r="AN222" s="221" t="s">
        <v>23</v>
      </c>
      <c r="AO222" s="222" t="s">
        <v>23</v>
      </c>
    </row>
    <row r="223" spans="1:41" s="225" customFormat="1" ht="12.75">
      <c r="A223" s="119">
        <v>43221</v>
      </c>
      <c r="B223" s="318">
        <v>3517.13382</v>
      </c>
      <c r="C223" s="318">
        <v>3702.2461263157898</v>
      </c>
      <c r="D223" s="41">
        <v>8</v>
      </c>
      <c r="E223" s="41">
        <v>7.5</v>
      </c>
      <c r="F223" s="58">
        <v>0.8137</v>
      </c>
      <c r="G223" s="319">
        <v>665.368819</v>
      </c>
      <c r="H223" s="320">
        <v>700.3882305263159</v>
      </c>
      <c r="I223" s="50">
        <v>14.5</v>
      </c>
      <c r="J223" s="374"/>
      <c r="K223" s="379"/>
      <c r="L223" s="158">
        <v>239210.4624657534</v>
      </c>
      <c r="M223" s="285">
        <v>251800.48680605623</v>
      </c>
      <c r="N223" s="272">
        <v>100060.5698630137</v>
      </c>
      <c r="O223" s="272">
        <v>105326.9156452776</v>
      </c>
      <c r="P223" s="272">
        <v>120117.08712328764</v>
      </c>
      <c r="Q223" s="272">
        <v>126439.03907714487</v>
      </c>
      <c r="R223" s="272">
        <v>670.6849315068494</v>
      </c>
      <c r="S223" s="275">
        <v>705.9841384282624</v>
      </c>
      <c r="T223" s="275">
        <v>12915.336986301369</v>
      </c>
      <c r="U223" s="310">
        <v>13595.091564527756</v>
      </c>
      <c r="V223" s="335">
        <v>47409</v>
      </c>
      <c r="W223" s="336"/>
      <c r="Y223" s="34"/>
      <c r="Z223" s="37"/>
      <c r="AA223" s="37"/>
      <c r="AB223" s="95"/>
      <c r="AC223" s="321" t="s">
        <v>23</v>
      </c>
      <c r="AD223" s="322" t="s">
        <v>23</v>
      </c>
      <c r="AE223" s="322" t="s">
        <v>23</v>
      </c>
      <c r="AF223" s="323" t="s">
        <v>23</v>
      </c>
      <c r="AG223" s="323" t="s">
        <v>23</v>
      </c>
      <c r="AH223" s="324" t="s">
        <v>23</v>
      </c>
      <c r="AI223" s="218">
        <v>3066</v>
      </c>
      <c r="AJ223" s="219">
        <v>4006</v>
      </c>
      <c r="AK223" s="388"/>
      <c r="AL223" s="317" t="s">
        <v>23</v>
      </c>
      <c r="AM223" s="220" t="s">
        <v>23</v>
      </c>
      <c r="AN223" s="221" t="s">
        <v>23</v>
      </c>
      <c r="AO223" s="222" t="s">
        <v>23</v>
      </c>
    </row>
    <row r="224" spans="1:41" s="225" customFormat="1" ht="12.75">
      <c r="A224" s="119">
        <v>43252</v>
      </c>
      <c r="B224" s="318">
        <v>3496.839605</v>
      </c>
      <c r="C224" s="318">
        <v>3496.839605</v>
      </c>
      <c r="D224" s="41">
        <v>8</v>
      </c>
      <c r="E224" s="41">
        <v>7.5</v>
      </c>
      <c r="F224" s="58">
        <v>0.8137</v>
      </c>
      <c r="G224" s="319">
        <v>656.769368</v>
      </c>
      <c r="H224" s="320">
        <v>656.769368</v>
      </c>
      <c r="I224" s="50">
        <v>14.5</v>
      </c>
      <c r="J224" s="374"/>
      <c r="K224" s="379"/>
      <c r="L224" s="158">
        <v>348340.7375342465</v>
      </c>
      <c r="M224" s="285">
        <v>348340.7375342465</v>
      </c>
      <c r="N224" s="272">
        <v>184906.5534246575</v>
      </c>
      <c r="O224" s="272">
        <v>184906.5534246575</v>
      </c>
      <c r="P224" s="272">
        <v>142545.70191780815</v>
      </c>
      <c r="Q224" s="272">
        <v>142545.70191780815</v>
      </c>
      <c r="R224" s="272">
        <v>692.3835616438356</v>
      </c>
      <c r="S224" s="275">
        <v>692.3835616438356</v>
      </c>
      <c r="T224" s="275">
        <v>14023.199999999999</v>
      </c>
      <c r="U224" s="310">
        <v>14023.199999999999</v>
      </c>
      <c r="V224" s="335">
        <v>51886</v>
      </c>
      <c r="W224" s="336"/>
      <c r="Y224" s="34"/>
      <c r="Z224" s="37"/>
      <c r="AA224" s="37"/>
      <c r="AB224" s="95"/>
      <c r="AC224" s="321" t="s">
        <v>23</v>
      </c>
      <c r="AD224" s="322" t="s">
        <v>23</v>
      </c>
      <c r="AE224" s="322" t="s">
        <v>23</v>
      </c>
      <c r="AF224" s="323" t="s">
        <v>23</v>
      </c>
      <c r="AG224" s="323" t="s">
        <v>23</v>
      </c>
      <c r="AH224" s="324" t="s">
        <v>23</v>
      </c>
      <c r="AI224" s="218">
        <v>6922</v>
      </c>
      <c r="AJ224" s="219">
        <v>4860</v>
      </c>
      <c r="AK224" s="388"/>
      <c r="AL224" s="317" t="s">
        <v>23</v>
      </c>
      <c r="AM224" s="220" t="s">
        <v>23</v>
      </c>
      <c r="AN224" s="221" t="s">
        <v>23</v>
      </c>
      <c r="AO224" s="222" t="s">
        <v>23</v>
      </c>
    </row>
    <row r="225" spans="1:41" s="225" customFormat="1" ht="12.75">
      <c r="A225" s="119">
        <v>43282</v>
      </c>
      <c r="B225" s="318">
        <v>3828.9148</v>
      </c>
      <c r="C225" s="318">
        <v>3480.8316363636363</v>
      </c>
      <c r="D225" s="41">
        <v>8</v>
      </c>
      <c r="E225" s="41">
        <v>7.6</v>
      </c>
      <c r="F225" s="58">
        <v>0.8137</v>
      </c>
      <c r="G225" s="319">
        <v>671.6569910000001</v>
      </c>
      <c r="H225" s="320">
        <v>610.5972645454547</v>
      </c>
      <c r="I225" s="50">
        <v>14.5</v>
      </c>
      <c r="J225" s="374"/>
      <c r="K225" s="379"/>
      <c r="L225" s="158">
        <v>315311.76986301364</v>
      </c>
      <c r="M225" s="285">
        <v>286647.0635118306</v>
      </c>
      <c r="N225" s="272">
        <v>163032.49315068492</v>
      </c>
      <c r="O225" s="272">
        <v>148211.35740971356</v>
      </c>
      <c r="P225" s="272">
        <v>132951.22191780817</v>
      </c>
      <c r="Q225" s="272">
        <v>120864.74719800742</v>
      </c>
      <c r="R225" s="272">
        <v>587.8356164383562</v>
      </c>
      <c r="S225" s="275">
        <v>534.3960149439602</v>
      </c>
      <c r="T225" s="275">
        <v>13399.430136986299</v>
      </c>
      <c r="U225" s="310">
        <v>12181.300124533</v>
      </c>
      <c r="V225" s="335">
        <v>44035</v>
      </c>
      <c r="W225" s="336"/>
      <c r="Y225" s="34"/>
      <c r="Z225" s="37"/>
      <c r="AA225" s="37"/>
      <c r="AB225" s="95"/>
      <c r="AC225" s="321" t="s">
        <v>23</v>
      </c>
      <c r="AD225" s="322" t="s">
        <v>23</v>
      </c>
      <c r="AE225" s="322" t="s">
        <v>23</v>
      </c>
      <c r="AF225" s="323" t="s">
        <v>23</v>
      </c>
      <c r="AG225" s="323" t="s">
        <v>23</v>
      </c>
      <c r="AH225" s="324" t="s">
        <v>23</v>
      </c>
      <c r="AI225" s="218">
        <v>3940</v>
      </c>
      <c r="AJ225" s="219">
        <v>4376</v>
      </c>
      <c r="AK225" s="388"/>
      <c r="AL225" s="317" t="s">
        <v>23</v>
      </c>
      <c r="AM225" s="220" t="s">
        <v>23</v>
      </c>
      <c r="AN225" s="221" t="s">
        <v>23</v>
      </c>
      <c r="AO225" s="222" t="s">
        <v>23</v>
      </c>
    </row>
    <row r="226" spans="1:41" s="225" customFormat="1" ht="12.75">
      <c r="A226" s="119">
        <v>43313</v>
      </c>
      <c r="B226" s="318">
        <v>3563.778875</v>
      </c>
      <c r="C226" s="318">
        <v>3563.778875</v>
      </c>
      <c r="D226" s="41">
        <v>8</v>
      </c>
      <c r="E226" s="41">
        <v>7.6</v>
      </c>
      <c r="F226" s="58">
        <v>0.8137</v>
      </c>
      <c r="G226" s="319">
        <v>664.58033</v>
      </c>
      <c r="H226" s="320">
        <v>664.58033</v>
      </c>
      <c r="I226" s="50">
        <v>14.5</v>
      </c>
      <c r="J226" s="374"/>
      <c r="K226" s="379"/>
      <c r="L226" s="158">
        <v>187966.88547945203</v>
      </c>
      <c r="M226" s="285">
        <v>187966.88547945203</v>
      </c>
      <c r="N226" s="272">
        <v>82134.27945205479</v>
      </c>
      <c r="O226" s="272">
        <v>82134.27945205479</v>
      </c>
      <c r="P226" s="272">
        <v>89357.90465753425</v>
      </c>
      <c r="Q226" s="272">
        <v>89357.90465753425</v>
      </c>
      <c r="R226" s="272">
        <v>545.4246575342466</v>
      </c>
      <c r="S226" s="275">
        <v>545.4246575342466</v>
      </c>
      <c r="T226" s="275">
        <v>11190.887671232875</v>
      </c>
      <c r="U226" s="310">
        <v>11190.887671232875</v>
      </c>
      <c r="V226" s="335">
        <v>29606</v>
      </c>
      <c r="W226" s="336"/>
      <c r="Y226" s="34"/>
      <c r="Z226" s="37"/>
      <c r="AA226" s="37"/>
      <c r="AB226" s="95"/>
      <c r="AC226" s="321" t="s">
        <v>23</v>
      </c>
      <c r="AD226" s="322" t="s">
        <v>23</v>
      </c>
      <c r="AE226" s="322" t="s">
        <v>23</v>
      </c>
      <c r="AF226" s="323" t="s">
        <v>23</v>
      </c>
      <c r="AG226" s="323" t="s">
        <v>23</v>
      </c>
      <c r="AH226" s="324" t="s">
        <v>23</v>
      </c>
      <c r="AI226" s="218">
        <v>3388</v>
      </c>
      <c r="AJ226" s="219">
        <v>4242</v>
      </c>
      <c r="AK226" s="388"/>
      <c r="AL226" s="317" t="s">
        <v>23</v>
      </c>
      <c r="AM226" s="220" t="s">
        <v>23</v>
      </c>
      <c r="AN226" s="221" t="s">
        <v>23</v>
      </c>
      <c r="AO226" s="222" t="s">
        <v>23</v>
      </c>
    </row>
    <row r="227" spans="1:41" s="225" customFormat="1" ht="12.75">
      <c r="A227" s="119">
        <v>43344</v>
      </c>
      <c r="B227" s="318">
        <v>3063.985055</v>
      </c>
      <c r="C227" s="318">
        <v>3217.18430775</v>
      </c>
      <c r="D227" s="41">
        <v>8</v>
      </c>
      <c r="E227" s="41">
        <v>7.6</v>
      </c>
      <c r="F227" s="58">
        <v>0.8137</v>
      </c>
      <c r="G227" s="319">
        <v>614.776269</v>
      </c>
      <c r="H227" s="320">
        <v>645.51508245</v>
      </c>
      <c r="I227" s="50">
        <v>14.5</v>
      </c>
      <c r="J227" s="374"/>
      <c r="K227" s="379"/>
      <c r="L227" s="158">
        <v>305902.2213698629</v>
      </c>
      <c r="M227" s="285">
        <v>321197.332438356</v>
      </c>
      <c r="N227" s="272">
        <v>146425.80821917803</v>
      </c>
      <c r="O227" s="272">
        <v>153747.09863013693</v>
      </c>
      <c r="P227" s="272">
        <v>126043.60767123284</v>
      </c>
      <c r="Q227" s="272">
        <v>132345.78805479448</v>
      </c>
      <c r="R227" s="272">
        <v>618.4109589041096</v>
      </c>
      <c r="S227" s="275">
        <v>649.3315068493151</v>
      </c>
      <c r="T227" s="275">
        <v>13031.194520547942</v>
      </c>
      <c r="U227" s="310">
        <v>13682.75424657534</v>
      </c>
      <c r="V227" s="335">
        <v>19562</v>
      </c>
      <c r="W227" s="336"/>
      <c r="Y227" s="34"/>
      <c r="Z227" s="37"/>
      <c r="AA227" s="37"/>
      <c r="AB227" s="95"/>
      <c r="AC227" s="321" t="s">
        <v>23</v>
      </c>
      <c r="AD227" s="322" t="s">
        <v>23</v>
      </c>
      <c r="AE227" s="322" t="s">
        <v>23</v>
      </c>
      <c r="AF227" s="323" t="s">
        <v>23</v>
      </c>
      <c r="AG227" s="323" t="s">
        <v>23</v>
      </c>
      <c r="AH227" s="324" t="s">
        <v>23</v>
      </c>
      <c r="AI227" s="218">
        <v>3836</v>
      </c>
      <c r="AJ227" s="219">
        <v>4171</v>
      </c>
      <c r="AK227" s="388"/>
      <c r="AL227" s="317" t="s">
        <v>23</v>
      </c>
      <c r="AM227" s="220" t="s">
        <v>23</v>
      </c>
      <c r="AN227" s="221" t="s">
        <v>23</v>
      </c>
      <c r="AO227" s="222" t="s">
        <v>23</v>
      </c>
    </row>
    <row r="228" spans="1:41" s="225" customFormat="1" ht="12.75">
      <c r="A228" s="119">
        <v>43374</v>
      </c>
      <c r="B228" s="318">
        <v>3498.0127749999997</v>
      </c>
      <c r="C228" s="318">
        <v>3345.925263043478</v>
      </c>
      <c r="D228" s="41">
        <v>8</v>
      </c>
      <c r="E228" s="41">
        <v>7.6</v>
      </c>
      <c r="F228" s="58">
        <v>0.8137</v>
      </c>
      <c r="G228" s="319">
        <v>638.93198</v>
      </c>
      <c r="H228" s="320">
        <v>611.1523286956522</v>
      </c>
      <c r="I228" s="50">
        <v>14.5</v>
      </c>
      <c r="J228" s="374"/>
      <c r="K228" s="379"/>
      <c r="L228" s="158">
        <v>348854.74520547944</v>
      </c>
      <c r="M228" s="285">
        <v>333687.1475878499</v>
      </c>
      <c r="N228" s="272">
        <v>178915.85753424658</v>
      </c>
      <c r="O228" s="272">
        <v>171136.90720667064</v>
      </c>
      <c r="P228" s="272">
        <v>148224.7397260274</v>
      </c>
      <c r="Q228" s="272">
        <v>141780.18582489577</v>
      </c>
      <c r="R228" s="272">
        <v>691.3972602739726</v>
      </c>
      <c r="S228" s="275">
        <v>661.3365098272782</v>
      </c>
      <c r="T228" s="275">
        <v>15167.506849315067</v>
      </c>
      <c r="U228" s="310">
        <v>14508.05002977963</v>
      </c>
      <c r="V228" s="335">
        <v>15132</v>
      </c>
      <c r="W228" s="336"/>
      <c r="Y228" s="34"/>
      <c r="Z228" s="37"/>
      <c r="AA228" s="37"/>
      <c r="AB228" s="95"/>
      <c r="AC228" s="321" t="s">
        <v>23</v>
      </c>
      <c r="AD228" s="322" t="s">
        <v>23</v>
      </c>
      <c r="AE228" s="322" t="s">
        <v>23</v>
      </c>
      <c r="AF228" s="323" t="s">
        <v>23</v>
      </c>
      <c r="AG228" s="323" t="s">
        <v>23</v>
      </c>
      <c r="AH228" s="324" t="s">
        <v>23</v>
      </c>
      <c r="AI228" s="218">
        <v>6463</v>
      </c>
      <c r="AJ228" s="219">
        <v>6782</v>
      </c>
      <c r="AK228" s="388"/>
      <c r="AL228" s="317" t="s">
        <v>23</v>
      </c>
      <c r="AM228" s="220" t="s">
        <v>23</v>
      </c>
      <c r="AN228" s="221" t="s">
        <v>23</v>
      </c>
      <c r="AO228" s="222" t="s">
        <v>23</v>
      </c>
    </row>
    <row r="229" spans="1:41" s="225" customFormat="1" ht="12.75">
      <c r="A229" s="119">
        <v>43405</v>
      </c>
      <c r="B229" s="318">
        <v>3055.204155</v>
      </c>
      <c r="C229" s="318">
        <v>3055.204155</v>
      </c>
      <c r="D229" s="41">
        <v>8</v>
      </c>
      <c r="E229" s="41">
        <v>7.6</v>
      </c>
      <c r="F229" s="58">
        <v>0.8137</v>
      </c>
      <c r="G229" s="319">
        <v>607.3985690000001</v>
      </c>
      <c r="H229" s="320">
        <v>607.3985690000001</v>
      </c>
      <c r="I229" s="50">
        <v>14.5</v>
      </c>
      <c r="J229" s="374"/>
      <c r="K229" s="379"/>
      <c r="L229" s="158">
        <v>330253.0487671234</v>
      </c>
      <c r="M229" s="285">
        <v>330253.0487671234</v>
      </c>
      <c r="N229" s="272">
        <v>174583.298630137</v>
      </c>
      <c r="O229" s="272">
        <v>174583.298630137</v>
      </c>
      <c r="P229" s="272">
        <v>135658.59945205483</v>
      </c>
      <c r="Q229" s="272">
        <v>135658.59945205483</v>
      </c>
      <c r="R229" s="272">
        <v>568.1095890410959</v>
      </c>
      <c r="S229" s="275">
        <v>568.1095890410959</v>
      </c>
      <c r="T229" s="275">
        <v>14510.054794520547</v>
      </c>
      <c r="U229" s="310">
        <v>14510.054794520547</v>
      </c>
      <c r="V229" s="335">
        <v>9296</v>
      </c>
      <c r="W229" s="336"/>
      <c r="Y229" s="34"/>
      <c r="Z229" s="37"/>
      <c r="AA229" s="37"/>
      <c r="AB229" s="95"/>
      <c r="AC229" s="321" t="s">
        <v>23</v>
      </c>
      <c r="AD229" s="322" t="s">
        <v>23</v>
      </c>
      <c r="AE229" s="322" t="s">
        <v>23</v>
      </c>
      <c r="AF229" s="323" t="s">
        <v>23</v>
      </c>
      <c r="AG229" s="323" t="s">
        <v>23</v>
      </c>
      <c r="AH229" s="324" t="s">
        <v>23</v>
      </c>
      <c r="AI229" s="218">
        <v>5822</v>
      </c>
      <c r="AJ229" s="219">
        <v>8947</v>
      </c>
      <c r="AK229" s="388"/>
      <c r="AL229" s="317" t="s">
        <v>23</v>
      </c>
      <c r="AM229" s="220" t="s">
        <v>23</v>
      </c>
      <c r="AN229" s="221" t="s">
        <v>23</v>
      </c>
      <c r="AO229" s="222" t="s">
        <v>23</v>
      </c>
    </row>
    <row r="230" spans="1:41" s="225" customFormat="1" ht="12.75">
      <c r="A230" s="119">
        <v>43435</v>
      </c>
      <c r="B230" s="318">
        <v>3132.1810499999997</v>
      </c>
      <c r="C230" s="318">
        <v>3132.1810499999997</v>
      </c>
      <c r="D230" s="41">
        <v>8</v>
      </c>
      <c r="E230" s="41">
        <v>7.6</v>
      </c>
      <c r="F230" s="58">
        <v>0.8137</v>
      </c>
      <c r="G230" s="319">
        <v>591.129727</v>
      </c>
      <c r="H230" s="320">
        <v>591.129727</v>
      </c>
      <c r="I230" s="50">
        <v>14.5</v>
      </c>
      <c r="J230" s="375"/>
      <c r="K230" s="380"/>
      <c r="L230" s="158">
        <v>285796.7802739726</v>
      </c>
      <c r="M230" s="285">
        <v>285796.7802739726</v>
      </c>
      <c r="N230" s="272">
        <v>148859.73698630134</v>
      </c>
      <c r="O230" s="272">
        <v>148859.73698630134</v>
      </c>
      <c r="P230" s="272">
        <v>120140.46246575343</v>
      </c>
      <c r="Q230" s="272">
        <v>120140.46246575343</v>
      </c>
      <c r="R230" s="272">
        <v>556.2739726027397</v>
      </c>
      <c r="S230" s="275">
        <v>556.2739726027397</v>
      </c>
      <c r="T230" s="275">
        <v>12153.172602739725</v>
      </c>
      <c r="U230" s="310">
        <v>12153.172602739725</v>
      </c>
      <c r="V230" s="335">
        <v>5737</v>
      </c>
      <c r="W230" s="336"/>
      <c r="Y230" s="34"/>
      <c r="Z230" s="37"/>
      <c r="AA230" s="37"/>
      <c r="AB230" s="95"/>
      <c r="AC230" s="321" t="s">
        <v>23</v>
      </c>
      <c r="AD230" s="322" t="s">
        <v>23</v>
      </c>
      <c r="AE230" s="322" t="s">
        <v>23</v>
      </c>
      <c r="AF230" s="323" t="s">
        <v>23</v>
      </c>
      <c r="AG230" s="323" t="s">
        <v>23</v>
      </c>
      <c r="AH230" s="324" t="s">
        <v>23</v>
      </c>
      <c r="AI230" s="218">
        <v>3204</v>
      </c>
      <c r="AJ230" s="219">
        <v>6083</v>
      </c>
      <c r="AK230" s="436"/>
      <c r="AL230" s="317" t="s">
        <v>23</v>
      </c>
      <c r="AM230" s="220" t="s">
        <v>23</v>
      </c>
      <c r="AN230" s="221" t="s">
        <v>23</v>
      </c>
      <c r="AO230" s="222" t="s">
        <v>23</v>
      </c>
    </row>
    <row r="231" spans="1:41" s="225" customFormat="1" ht="12.75">
      <c r="A231" s="119">
        <v>43466</v>
      </c>
      <c r="B231" s="318">
        <v>3166.8458050000004</v>
      </c>
      <c r="C231" s="318">
        <v>3166.845805</v>
      </c>
      <c r="D231" s="41">
        <v>8.2</v>
      </c>
      <c r="E231" s="41">
        <v>7.6</v>
      </c>
      <c r="F231" s="58">
        <v>0.8137</v>
      </c>
      <c r="G231" s="319">
        <v>577.715916</v>
      </c>
      <c r="H231" s="320">
        <v>577.715916</v>
      </c>
      <c r="I231" s="50">
        <v>14.5</v>
      </c>
      <c r="J231" s="373">
        <v>17298</v>
      </c>
      <c r="K231" s="379">
        <v>360300</v>
      </c>
      <c r="L231" s="158">
        <v>373744.0602739726</v>
      </c>
      <c r="M231" s="285">
        <v>373744.0602739726</v>
      </c>
      <c r="N231" s="272">
        <v>191010.01643835614</v>
      </c>
      <c r="O231" s="272">
        <v>191010.01643835614</v>
      </c>
      <c r="P231" s="272">
        <v>160161.17260273977</v>
      </c>
      <c r="Q231" s="272">
        <v>160161.17260273977</v>
      </c>
      <c r="R231" s="272">
        <v>661.8082191780823</v>
      </c>
      <c r="S231" s="275">
        <v>661.8082191780823</v>
      </c>
      <c r="T231" s="275">
        <v>14230.569863013696</v>
      </c>
      <c r="U231" s="310">
        <v>14230.569863013694</v>
      </c>
      <c r="V231" s="335"/>
      <c r="W231" s="336">
        <v>196503</v>
      </c>
      <c r="Y231" s="34"/>
      <c r="Z231" s="37"/>
      <c r="AA231" s="37"/>
      <c r="AB231" s="95"/>
      <c r="AC231" s="321" t="s">
        <v>23</v>
      </c>
      <c r="AD231" s="322" t="s">
        <v>23</v>
      </c>
      <c r="AE231" s="322" t="s">
        <v>23</v>
      </c>
      <c r="AF231" s="323" t="s">
        <v>23</v>
      </c>
      <c r="AG231" s="323" t="s">
        <v>23</v>
      </c>
      <c r="AH231" s="324" t="s">
        <v>23</v>
      </c>
      <c r="AI231" s="218">
        <v>4031</v>
      </c>
      <c r="AJ231" s="219">
        <v>5861</v>
      </c>
      <c r="AK231" s="376">
        <v>991</v>
      </c>
      <c r="AL231" s="317" t="s">
        <v>23</v>
      </c>
      <c r="AM231" s="220" t="s">
        <v>23</v>
      </c>
      <c r="AN231" s="221" t="s">
        <v>23</v>
      </c>
      <c r="AO231" s="222" t="s">
        <v>23</v>
      </c>
    </row>
    <row r="232" spans="1:41" s="225" customFormat="1" ht="12.75">
      <c r="A232" s="119">
        <v>43497</v>
      </c>
      <c r="B232" s="318">
        <v>2984.062485</v>
      </c>
      <c r="C232" s="318">
        <v>2984.062485</v>
      </c>
      <c r="D232" s="41">
        <v>8.2</v>
      </c>
      <c r="E232" s="41">
        <v>7.6</v>
      </c>
      <c r="F232" s="58">
        <v>0.8137</v>
      </c>
      <c r="G232" s="319">
        <v>559.9431310000001</v>
      </c>
      <c r="H232" s="320">
        <v>559.9431310000001</v>
      </c>
      <c r="I232" s="50">
        <v>14.5</v>
      </c>
      <c r="J232" s="374"/>
      <c r="K232" s="379"/>
      <c r="L232" s="158">
        <v>344298.0558904108</v>
      </c>
      <c r="M232" s="285">
        <v>344298.0558904108</v>
      </c>
      <c r="N232" s="272">
        <v>184145.72054794512</v>
      </c>
      <c r="O232" s="272">
        <v>184145.72054794512</v>
      </c>
      <c r="P232" s="272">
        <v>141417.16273972596</v>
      </c>
      <c r="Q232" s="272">
        <v>141417.16273972596</v>
      </c>
      <c r="R232" s="272">
        <v>535.5616438356165</v>
      </c>
      <c r="S232" s="275">
        <v>535.5616438356165</v>
      </c>
      <c r="T232" s="275">
        <v>11967.172602739724</v>
      </c>
      <c r="U232" s="310">
        <v>11967.172602739724</v>
      </c>
      <c r="V232" s="335"/>
      <c r="W232" s="336">
        <v>179461</v>
      </c>
      <c r="Y232" s="34"/>
      <c r="Z232" s="37"/>
      <c r="AA232" s="37"/>
      <c r="AB232" s="95"/>
      <c r="AC232" s="321" t="s">
        <v>23</v>
      </c>
      <c r="AD232" s="322" t="s">
        <v>23</v>
      </c>
      <c r="AE232" s="322" t="s">
        <v>23</v>
      </c>
      <c r="AF232" s="323" t="s">
        <v>23</v>
      </c>
      <c r="AG232" s="323" t="s">
        <v>23</v>
      </c>
      <c r="AH232" s="324" t="s">
        <v>23</v>
      </c>
      <c r="AI232" s="218">
        <v>3253</v>
      </c>
      <c r="AJ232" s="219">
        <v>4989</v>
      </c>
      <c r="AK232" s="377"/>
      <c r="AL232" s="317" t="s">
        <v>23</v>
      </c>
      <c r="AM232" s="220" t="s">
        <v>23</v>
      </c>
      <c r="AN232" s="221" t="s">
        <v>23</v>
      </c>
      <c r="AO232" s="222" t="s">
        <v>23</v>
      </c>
    </row>
    <row r="233" spans="1:41" s="225" customFormat="1" ht="12.75">
      <c r="A233" s="119">
        <v>43525</v>
      </c>
      <c r="B233" s="318">
        <v>2849.85345</v>
      </c>
      <c r="C233" s="318">
        <v>2985.560757142857</v>
      </c>
      <c r="D233" s="41">
        <v>8.8</v>
      </c>
      <c r="E233" s="41">
        <v>8</v>
      </c>
      <c r="F233" s="58">
        <v>0.8137</v>
      </c>
      <c r="G233" s="319">
        <v>594.157197</v>
      </c>
      <c r="H233" s="320">
        <v>622.4503968571428</v>
      </c>
      <c r="I233" s="50">
        <v>15.7</v>
      </c>
      <c r="J233" s="374"/>
      <c r="K233" s="379"/>
      <c r="L233" s="158">
        <v>364229.562739726</v>
      </c>
      <c r="M233" s="285">
        <v>381573.8276320939</v>
      </c>
      <c r="N233" s="272">
        <v>178771.33150684927</v>
      </c>
      <c r="O233" s="272">
        <v>187284.25205479446</v>
      </c>
      <c r="P233" s="272">
        <v>164606.43945205482</v>
      </c>
      <c r="Q233" s="272">
        <v>172444.8413307241</v>
      </c>
      <c r="R233" s="272">
        <v>558.2465753424658</v>
      </c>
      <c r="S233" s="275">
        <v>584.8297455968689</v>
      </c>
      <c r="T233" s="275">
        <v>13253.720547945204</v>
      </c>
      <c r="U233" s="310">
        <v>13884.850097847357</v>
      </c>
      <c r="V233" s="335"/>
      <c r="W233" s="336">
        <v>197135</v>
      </c>
      <c r="Y233" s="34"/>
      <c r="Z233" s="37"/>
      <c r="AA233" s="37"/>
      <c r="AB233" s="95"/>
      <c r="AC233" s="321" t="s">
        <v>23</v>
      </c>
      <c r="AD233" s="322" t="s">
        <v>23</v>
      </c>
      <c r="AE233" s="322" t="s">
        <v>23</v>
      </c>
      <c r="AF233" s="323" t="s">
        <v>23</v>
      </c>
      <c r="AG233" s="323" t="s">
        <v>23</v>
      </c>
      <c r="AH233" s="324" t="s">
        <v>23</v>
      </c>
      <c r="AI233" s="218">
        <v>3827</v>
      </c>
      <c r="AJ233" s="219">
        <v>4623</v>
      </c>
      <c r="AK233" s="377"/>
      <c r="AL233" s="317" t="s">
        <v>23</v>
      </c>
      <c r="AM233" s="220" t="s">
        <v>23</v>
      </c>
      <c r="AN233" s="221" t="s">
        <v>23</v>
      </c>
      <c r="AO233" s="222" t="s">
        <v>23</v>
      </c>
    </row>
    <row r="234" spans="1:41" s="225" customFormat="1" ht="12.75">
      <c r="A234" s="119">
        <v>43556</v>
      </c>
      <c r="B234" s="318">
        <v>3269.81487</v>
      </c>
      <c r="C234" s="318">
        <v>3114.1094000000003</v>
      </c>
      <c r="D234" s="41">
        <v>8.8</v>
      </c>
      <c r="E234" s="41">
        <v>8</v>
      </c>
      <c r="F234" s="58">
        <v>0.8137</v>
      </c>
      <c r="G234" s="319">
        <v>607.729175</v>
      </c>
      <c r="H234" s="320">
        <v>578.7896904761906</v>
      </c>
      <c r="I234" s="50">
        <v>15.7</v>
      </c>
      <c r="J234" s="374"/>
      <c r="K234" s="379"/>
      <c r="L234" s="158">
        <v>356634.7463013699</v>
      </c>
      <c r="M234" s="285">
        <v>339652.139334638</v>
      </c>
      <c r="N234" s="272">
        <v>179076.49315068492</v>
      </c>
      <c r="O234" s="272">
        <v>170549.0410958904</v>
      </c>
      <c r="P234" s="272">
        <v>158619.0476712329</v>
      </c>
      <c r="Q234" s="272">
        <v>151065.75968688846</v>
      </c>
      <c r="R234" s="272">
        <v>574.027397260274</v>
      </c>
      <c r="S234" s="275">
        <v>546.6927592954991</v>
      </c>
      <c r="T234" s="275">
        <v>12916.849315068492</v>
      </c>
      <c r="U234" s="310">
        <v>12301.761252446184</v>
      </c>
      <c r="V234" s="335"/>
      <c r="W234" s="336">
        <v>196930</v>
      </c>
      <c r="Y234" s="34"/>
      <c r="Z234" s="37"/>
      <c r="AA234" s="37"/>
      <c r="AB234" s="95"/>
      <c r="AC234" s="321" t="s">
        <v>23</v>
      </c>
      <c r="AD234" s="322" t="s">
        <v>23</v>
      </c>
      <c r="AE234" s="322" t="s">
        <v>23</v>
      </c>
      <c r="AF234" s="323" t="s">
        <v>23</v>
      </c>
      <c r="AG234" s="323" t="s">
        <v>23</v>
      </c>
      <c r="AH234" s="324" t="s">
        <v>23</v>
      </c>
      <c r="AI234" s="218">
        <v>3195</v>
      </c>
      <c r="AJ234" s="219">
        <v>4668</v>
      </c>
      <c r="AK234" s="377"/>
      <c r="AL234" s="317" t="s">
        <v>23</v>
      </c>
      <c r="AM234" s="220" t="s">
        <v>23</v>
      </c>
      <c r="AN234" s="221" t="s">
        <v>23</v>
      </c>
      <c r="AO234" s="222" t="s">
        <v>23</v>
      </c>
    </row>
    <row r="235" spans="1:41" s="225" customFormat="1" ht="12.75">
      <c r="A235" s="119">
        <v>43586</v>
      </c>
      <c r="B235" s="318">
        <v>3147.40358</v>
      </c>
      <c r="C235" s="318">
        <v>2990.033401</v>
      </c>
      <c r="D235" s="41">
        <v>8.8</v>
      </c>
      <c r="E235" s="41">
        <v>8</v>
      </c>
      <c r="F235" s="58">
        <v>0.8137</v>
      </c>
      <c r="G235" s="319">
        <v>630.810114</v>
      </c>
      <c r="H235" s="320">
        <v>599.2696083</v>
      </c>
      <c r="I235" s="50">
        <v>15.7</v>
      </c>
      <c r="J235" s="374"/>
      <c r="K235" s="379"/>
      <c r="L235" s="158">
        <v>326477.99013698625</v>
      </c>
      <c r="M235" s="285">
        <v>310154.09063013695</v>
      </c>
      <c r="N235" s="272">
        <v>159075.74794520545</v>
      </c>
      <c r="O235" s="272">
        <v>151121.96054794517</v>
      </c>
      <c r="P235" s="272">
        <v>150114.63123287665</v>
      </c>
      <c r="Q235" s="272">
        <v>142608.89967123282</v>
      </c>
      <c r="R235" s="272">
        <v>548.3835616438356</v>
      </c>
      <c r="S235" s="275">
        <v>520.9643835616438</v>
      </c>
      <c r="T235" s="275">
        <v>11741.342465753423</v>
      </c>
      <c r="U235" s="310">
        <v>11154.275342465753</v>
      </c>
      <c r="V235" s="335"/>
      <c r="W235" s="336">
        <v>181702</v>
      </c>
      <c r="Y235" s="34"/>
      <c r="Z235" s="37"/>
      <c r="AA235" s="37"/>
      <c r="AB235" s="95"/>
      <c r="AC235" s="321" t="s">
        <v>23</v>
      </c>
      <c r="AD235" s="322" t="s">
        <v>23</v>
      </c>
      <c r="AE235" s="322" t="s">
        <v>23</v>
      </c>
      <c r="AF235" s="323" t="s">
        <v>23</v>
      </c>
      <c r="AG235" s="323" t="s">
        <v>23</v>
      </c>
      <c r="AH235" s="324" t="s">
        <v>23</v>
      </c>
      <c r="AI235" s="218">
        <v>2855</v>
      </c>
      <c r="AJ235" s="219">
        <v>4644</v>
      </c>
      <c r="AK235" s="377"/>
      <c r="AL235" s="317" t="s">
        <v>23</v>
      </c>
      <c r="AM235" s="220" t="s">
        <v>23</v>
      </c>
      <c r="AN235" s="221" t="s">
        <v>23</v>
      </c>
      <c r="AO235" s="222" t="s">
        <v>23</v>
      </c>
    </row>
    <row r="236" spans="1:41" s="225" customFormat="1" ht="12.75">
      <c r="A236" s="119">
        <v>43617</v>
      </c>
      <c r="B236" s="318">
        <v>3183.9582450000003</v>
      </c>
      <c r="C236" s="318">
        <v>3519.1117444736847</v>
      </c>
      <c r="D236" s="41">
        <v>8.8</v>
      </c>
      <c r="E236" s="41">
        <v>8</v>
      </c>
      <c r="F236" s="58">
        <v>0.8137</v>
      </c>
      <c r="G236" s="319">
        <v>605.207157</v>
      </c>
      <c r="H236" s="320">
        <v>668.9131735263159</v>
      </c>
      <c r="I236" s="50">
        <v>15.7</v>
      </c>
      <c r="J236" s="374"/>
      <c r="K236" s="379"/>
      <c r="L236" s="158">
        <v>342441.0115068492</v>
      </c>
      <c r="M236" s="285">
        <v>378487.43377072806</v>
      </c>
      <c r="N236" s="272">
        <v>169745.12876712324</v>
      </c>
      <c r="O236" s="272">
        <v>187613.03705839935</v>
      </c>
      <c r="P236" s="272">
        <v>156082.68821917803</v>
      </c>
      <c r="Q236" s="272">
        <v>172512.44487382835</v>
      </c>
      <c r="R236" s="272">
        <v>507.94520547945206</v>
      </c>
      <c r="S236" s="275">
        <v>561.4131218457102</v>
      </c>
      <c r="T236" s="275">
        <v>10836.52602739726</v>
      </c>
      <c r="U236" s="310">
        <v>11977.212977649604</v>
      </c>
      <c r="V236" s="335"/>
      <c r="W236" s="336">
        <v>168364</v>
      </c>
      <c r="Y236" s="34"/>
      <c r="Z236" s="37"/>
      <c r="AA236" s="37"/>
      <c r="AB236" s="95"/>
      <c r="AC236" s="321" t="s">
        <v>23</v>
      </c>
      <c r="AD236" s="322" t="s">
        <v>23</v>
      </c>
      <c r="AE236" s="322" t="s">
        <v>23</v>
      </c>
      <c r="AF236" s="323" t="s">
        <v>23</v>
      </c>
      <c r="AG236" s="323" t="s">
        <v>23</v>
      </c>
      <c r="AH236" s="324" t="s">
        <v>23</v>
      </c>
      <c r="AI236" s="218">
        <v>3014</v>
      </c>
      <c r="AJ236" s="219">
        <v>4256</v>
      </c>
      <c r="AK236" s="377"/>
      <c r="AL236" s="317" t="s">
        <v>23</v>
      </c>
      <c r="AM236" s="220" t="s">
        <v>23</v>
      </c>
      <c r="AN236" s="221" t="s">
        <v>23</v>
      </c>
      <c r="AO236" s="222" t="s">
        <v>23</v>
      </c>
    </row>
    <row r="237" spans="1:41" s="225" customFormat="1" ht="12.75">
      <c r="A237" s="119">
        <v>43647</v>
      </c>
      <c r="B237" s="340">
        <v>3667.304855</v>
      </c>
      <c r="C237" s="339">
        <v>3507.8568178260866</v>
      </c>
      <c r="D237" s="41">
        <v>8.8</v>
      </c>
      <c r="E237" s="41">
        <v>8</v>
      </c>
      <c r="F237" s="58">
        <v>0.8137</v>
      </c>
      <c r="G237" s="319">
        <v>625.635033</v>
      </c>
      <c r="H237" s="320">
        <v>598.433509826087</v>
      </c>
      <c r="I237" s="50">
        <v>15.7</v>
      </c>
      <c r="J237" s="374"/>
      <c r="K237" s="379"/>
      <c r="L237" s="158">
        <v>351969.6295890411</v>
      </c>
      <c r="M237" s="285">
        <v>336666.60221560445</v>
      </c>
      <c r="N237" s="272">
        <v>160291.56164383562</v>
      </c>
      <c r="O237" s="272">
        <v>153322.36331149493</v>
      </c>
      <c r="P237" s="272">
        <v>173357.0761643836</v>
      </c>
      <c r="Q237" s="272">
        <v>165819.81198332342</v>
      </c>
      <c r="R237" s="272">
        <v>591.7808219178082</v>
      </c>
      <c r="S237" s="275">
        <v>566.05122096486</v>
      </c>
      <c r="T237" s="275">
        <v>11912.89315068493</v>
      </c>
      <c r="U237" s="310">
        <v>11394.941274568195</v>
      </c>
      <c r="V237" s="335"/>
      <c r="W237" s="336">
        <v>176861</v>
      </c>
      <c r="Y237" s="34"/>
      <c r="Z237" s="37"/>
      <c r="AA237" s="37"/>
      <c r="AB237" s="95"/>
      <c r="AC237" s="321" t="s">
        <v>23</v>
      </c>
      <c r="AD237" s="322" t="s">
        <v>23</v>
      </c>
      <c r="AE237" s="322" t="s">
        <v>23</v>
      </c>
      <c r="AF237" s="323" t="s">
        <v>23</v>
      </c>
      <c r="AG237" s="323" t="s">
        <v>23</v>
      </c>
      <c r="AH237" s="324" t="s">
        <v>23</v>
      </c>
      <c r="AI237" s="218">
        <v>3074</v>
      </c>
      <c r="AJ237" s="219">
        <v>4414</v>
      </c>
      <c r="AK237" s="377"/>
      <c r="AL237" s="317" t="s">
        <v>23</v>
      </c>
      <c r="AM237" s="220" t="s">
        <v>23</v>
      </c>
      <c r="AN237" s="221" t="s">
        <v>23</v>
      </c>
      <c r="AO237" s="222" t="s">
        <v>23</v>
      </c>
    </row>
    <row r="238" spans="1:41" s="225" customFormat="1" ht="12.75">
      <c r="A238" s="119">
        <v>43678</v>
      </c>
      <c r="B238" s="340">
        <v>3242.0733849999997</v>
      </c>
      <c r="C238" s="339">
        <v>3396.4578319047614</v>
      </c>
      <c r="D238" s="41">
        <v>8.8</v>
      </c>
      <c r="E238" s="41">
        <v>8</v>
      </c>
      <c r="F238" s="58">
        <v>0.8137</v>
      </c>
      <c r="G238" s="319">
        <v>616.046051</v>
      </c>
      <c r="H238" s="320">
        <v>645.3815772380954</v>
      </c>
      <c r="I238" s="50">
        <v>15.7</v>
      </c>
      <c r="J238" s="374"/>
      <c r="K238" s="379"/>
      <c r="L238" s="158">
        <v>204177.82356164383</v>
      </c>
      <c r="M238" s="285">
        <v>213900.57706457924</v>
      </c>
      <c r="N238" s="272">
        <v>104177.7205479452</v>
      </c>
      <c r="O238" s="272">
        <v>109138.56438356164</v>
      </c>
      <c r="P238" s="272">
        <v>85813.30849315067</v>
      </c>
      <c r="Q238" s="272">
        <v>89899.65651663404</v>
      </c>
      <c r="R238" s="272">
        <v>485.26027397260276</v>
      </c>
      <c r="S238" s="275">
        <v>508.3679060665362</v>
      </c>
      <c r="T238" s="275">
        <v>9627.912328767123</v>
      </c>
      <c r="U238" s="310">
        <v>10086.384344422699</v>
      </c>
      <c r="V238" s="335"/>
      <c r="W238" s="336">
        <v>156423</v>
      </c>
      <c r="Y238" s="34"/>
      <c r="Z238" s="37"/>
      <c r="AA238" s="37"/>
      <c r="AB238" s="95"/>
      <c r="AC238" s="321" t="s">
        <v>23</v>
      </c>
      <c r="AD238" s="322" t="s">
        <v>23</v>
      </c>
      <c r="AE238" s="322" t="s">
        <v>23</v>
      </c>
      <c r="AF238" s="323" t="s">
        <v>23</v>
      </c>
      <c r="AG238" s="323" t="s">
        <v>23</v>
      </c>
      <c r="AH238" s="324" t="s">
        <v>23</v>
      </c>
      <c r="AI238" s="218">
        <v>2978</v>
      </c>
      <c r="AJ238" s="219">
        <v>3700</v>
      </c>
      <c r="AK238" s="377"/>
      <c r="AL238" s="317" t="s">
        <v>23</v>
      </c>
      <c r="AM238" s="220" t="s">
        <v>23</v>
      </c>
      <c r="AN238" s="221" t="s">
        <v>23</v>
      </c>
      <c r="AO238" s="222" t="s">
        <v>23</v>
      </c>
    </row>
    <row r="239" spans="1:41" s="225" customFormat="1" ht="12.75">
      <c r="A239" s="119">
        <v>43709</v>
      </c>
      <c r="B239" s="340">
        <v>3037.955118</v>
      </c>
      <c r="C239" s="339">
        <v>2893.2905885714285</v>
      </c>
      <c r="D239" s="41">
        <v>8.8</v>
      </c>
      <c r="E239" s="41">
        <v>8</v>
      </c>
      <c r="F239" s="58">
        <v>0.8137</v>
      </c>
      <c r="G239" s="319">
        <v>582.021822</v>
      </c>
      <c r="H239" s="320">
        <v>554.3064971428572</v>
      </c>
      <c r="I239" s="50">
        <v>15.7</v>
      </c>
      <c r="J239" s="374"/>
      <c r="K239" s="379"/>
      <c r="L239" s="158">
        <v>381797.64821917814</v>
      </c>
      <c r="M239" s="285">
        <v>363616.80782778875</v>
      </c>
      <c r="N239" s="272">
        <v>183029.78630136987</v>
      </c>
      <c r="O239" s="272">
        <v>174314.08219178085</v>
      </c>
      <c r="P239" s="272">
        <v>180003.67561643838</v>
      </c>
      <c r="Q239" s="272">
        <v>171432.0720156556</v>
      </c>
      <c r="R239" s="272">
        <v>580.931506849315</v>
      </c>
      <c r="S239" s="275">
        <v>553.2681017612524</v>
      </c>
      <c r="T239" s="275">
        <v>12342.575342465752</v>
      </c>
      <c r="U239" s="310">
        <v>11754.833659491193</v>
      </c>
      <c r="V239" s="335"/>
      <c r="W239" s="336">
        <v>178684</v>
      </c>
      <c r="Y239" s="34"/>
      <c r="Z239" s="37"/>
      <c r="AA239" s="37"/>
      <c r="AB239" s="95"/>
      <c r="AC239" s="321" t="s">
        <v>23</v>
      </c>
      <c r="AD239" s="322" t="s">
        <v>23</v>
      </c>
      <c r="AE239" s="322" t="s">
        <v>23</v>
      </c>
      <c r="AF239" s="323" t="s">
        <v>23</v>
      </c>
      <c r="AG239" s="323" t="s">
        <v>23</v>
      </c>
      <c r="AH239" s="324" t="s">
        <v>23</v>
      </c>
      <c r="AI239" s="218">
        <v>3582</v>
      </c>
      <c r="AJ239" s="219">
        <v>4165</v>
      </c>
      <c r="AK239" s="377"/>
      <c r="AL239" s="317" t="s">
        <v>23</v>
      </c>
      <c r="AM239" s="220" t="s">
        <v>23</v>
      </c>
      <c r="AN239" s="221" t="s">
        <v>23</v>
      </c>
      <c r="AO239" s="222" t="s">
        <v>23</v>
      </c>
    </row>
    <row r="240" spans="1:41" s="225" customFormat="1" ht="12.75">
      <c r="A240" s="119">
        <v>43739</v>
      </c>
      <c r="B240" s="340">
        <v>3351.011</v>
      </c>
      <c r="C240" s="339">
        <v>2914</v>
      </c>
      <c r="D240" s="41">
        <v>8.8</v>
      </c>
      <c r="E240" s="41">
        <v>8</v>
      </c>
      <c r="F240" s="58">
        <v>0.8137</v>
      </c>
      <c r="G240" s="319">
        <v>627.530776</v>
      </c>
      <c r="H240" s="320">
        <v>546</v>
      </c>
      <c r="I240" s="50">
        <v>15.7</v>
      </c>
      <c r="J240" s="374"/>
      <c r="K240" s="379"/>
      <c r="L240" s="158">
        <v>426243</v>
      </c>
      <c r="M240" s="285">
        <v>426243</v>
      </c>
      <c r="N240" s="272">
        <v>200189</v>
      </c>
      <c r="O240" s="272">
        <v>200189</v>
      </c>
      <c r="P240" s="272">
        <v>205449</v>
      </c>
      <c r="Q240" s="272">
        <v>205189</v>
      </c>
      <c r="R240" s="272">
        <v>633</v>
      </c>
      <c r="S240" s="275">
        <v>633</v>
      </c>
      <c r="T240" s="275">
        <v>13933</v>
      </c>
      <c r="U240" s="310">
        <v>13933</v>
      </c>
      <c r="V240" s="335"/>
      <c r="W240" s="336">
        <v>209398</v>
      </c>
      <c r="Y240" s="34"/>
      <c r="Z240" s="37"/>
      <c r="AA240" s="37"/>
      <c r="AB240" s="95"/>
      <c r="AC240" s="321" t="s">
        <v>23</v>
      </c>
      <c r="AD240" s="322" t="s">
        <v>23</v>
      </c>
      <c r="AE240" s="322" t="s">
        <v>23</v>
      </c>
      <c r="AF240" s="323" t="s">
        <v>23</v>
      </c>
      <c r="AG240" s="323" t="s">
        <v>23</v>
      </c>
      <c r="AH240" s="324" t="s">
        <v>23</v>
      </c>
      <c r="AI240" s="218">
        <v>5716</v>
      </c>
      <c r="AJ240" s="219">
        <v>6623</v>
      </c>
      <c r="AK240" s="377"/>
      <c r="AL240" s="317" t="s">
        <v>23</v>
      </c>
      <c r="AM240" s="220" t="s">
        <v>23</v>
      </c>
      <c r="AN240" s="221" t="s">
        <v>23</v>
      </c>
      <c r="AO240" s="222" t="s">
        <v>23</v>
      </c>
    </row>
    <row r="241" spans="1:41" s="225" customFormat="1" ht="12.75">
      <c r="A241" s="119">
        <v>43770</v>
      </c>
      <c r="B241" s="340">
        <v>2496.224185</v>
      </c>
      <c r="C241" s="339">
        <v>3022</v>
      </c>
      <c r="D241" s="41">
        <v>9.3</v>
      </c>
      <c r="E241" s="41">
        <v>8.5</v>
      </c>
      <c r="F241" s="58">
        <v>0.8137</v>
      </c>
      <c r="G241" s="319">
        <v>528.704786</v>
      </c>
      <c r="H241" s="320">
        <v>640</v>
      </c>
      <c r="I241" s="50">
        <v>16.9</v>
      </c>
      <c r="J241" s="374"/>
      <c r="K241" s="379"/>
      <c r="L241" s="158">
        <v>408955</v>
      </c>
      <c r="M241" s="285">
        <v>452003</v>
      </c>
      <c r="N241" s="272">
        <v>211152</v>
      </c>
      <c r="O241" s="272">
        <v>233379</v>
      </c>
      <c r="P241" s="272">
        <v>177610</v>
      </c>
      <c r="Q241" s="272">
        <v>196306</v>
      </c>
      <c r="R241" s="272">
        <v>567</v>
      </c>
      <c r="S241" s="275">
        <v>627</v>
      </c>
      <c r="T241" s="275">
        <v>14198</v>
      </c>
      <c r="U241" s="310">
        <v>15693</v>
      </c>
      <c r="V241" s="335"/>
      <c r="W241" s="336">
        <v>223460</v>
      </c>
      <c r="Y241" s="34"/>
      <c r="Z241" s="37"/>
      <c r="AA241" s="37"/>
      <c r="AB241" s="95"/>
      <c r="AC241" s="321" t="s">
        <v>23</v>
      </c>
      <c r="AD241" s="322" t="s">
        <v>23</v>
      </c>
      <c r="AE241" s="322" t="s">
        <v>23</v>
      </c>
      <c r="AF241" s="323" t="s">
        <v>23</v>
      </c>
      <c r="AG241" s="323" t="s">
        <v>23</v>
      </c>
      <c r="AH241" s="324" t="s">
        <v>23</v>
      </c>
      <c r="AI241" s="218">
        <v>7382</v>
      </c>
      <c r="AJ241" s="219">
        <v>10382</v>
      </c>
      <c r="AK241" s="377"/>
      <c r="AL241" s="317" t="s">
        <v>23</v>
      </c>
      <c r="AM241" s="220" t="s">
        <v>23</v>
      </c>
      <c r="AN241" s="221" t="s">
        <v>23</v>
      </c>
      <c r="AO241" s="222" t="s">
        <v>23</v>
      </c>
    </row>
    <row r="242" spans="1:41" s="225" customFormat="1" ht="12.75">
      <c r="A242" s="119">
        <v>43800</v>
      </c>
      <c r="B242" s="340">
        <v>2810.119505</v>
      </c>
      <c r="C242" s="339">
        <v>2810</v>
      </c>
      <c r="D242" s="41">
        <v>9.3</v>
      </c>
      <c r="E242" s="41">
        <v>8.5</v>
      </c>
      <c r="F242" s="58">
        <v>0.8137</v>
      </c>
      <c r="G242" s="319">
        <v>551.670719</v>
      </c>
      <c r="H242" s="320">
        <v>552</v>
      </c>
      <c r="I242" s="50">
        <v>16.9</v>
      </c>
      <c r="J242" s="375"/>
      <c r="K242" s="380"/>
      <c r="L242" s="158">
        <v>397374</v>
      </c>
      <c r="M242" s="285">
        <v>378451</v>
      </c>
      <c r="N242" s="272">
        <v>195613</v>
      </c>
      <c r="O242" s="272">
        <v>186298</v>
      </c>
      <c r="P242" s="272">
        <v>184028</v>
      </c>
      <c r="Q242" s="272">
        <v>175265</v>
      </c>
      <c r="R242" s="272">
        <v>551</v>
      </c>
      <c r="S242" s="275">
        <v>525</v>
      </c>
      <c r="T242" s="275">
        <v>13088</v>
      </c>
      <c r="U242" s="310">
        <v>12465</v>
      </c>
      <c r="V242" s="335"/>
      <c r="W242" s="336">
        <v>220818</v>
      </c>
      <c r="Y242" s="34"/>
      <c r="Z242" s="37"/>
      <c r="AA242" s="37"/>
      <c r="AB242" s="95"/>
      <c r="AC242" s="321" t="s">
        <v>23</v>
      </c>
      <c r="AD242" s="322" t="s">
        <v>23</v>
      </c>
      <c r="AE242" s="322" t="s">
        <v>23</v>
      </c>
      <c r="AF242" s="323" t="s">
        <v>23</v>
      </c>
      <c r="AG242" s="323" t="s">
        <v>23</v>
      </c>
      <c r="AH242" s="324" t="s">
        <v>23</v>
      </c>
      <c r="AI242" s="218">
        <v>3419</v>
      </c>
      <c r="AJ242" s="219">
        <v>6809</v>
      </c>
      <c r="AK242" s="378"/>
      <c r="AL242" s="317" t="s">
        <v>23</v>
      </c>
      <c r="AM242" s="220" t="s">
        <v>23</v>
      </c>
      <c r="AN242" s="221" t="s">
        <v>23</v>
      </c>
      <c r="AO242" s="222" t="s">
        <v>23</v>
      </c>
    </row>
    <row r="243" spans="1:41" s="225" customFormat="1" ht="12.75">
      <c r="A243" s="119">
        <v>43831</v>
      </c>
      <c r="B243" s="340">
        <v>2918.114315</v>
      </c>
      <c r="C243" s="339">
        <v>2918.1143150000003</v>
      </c>
      <c r="D243" s="41">
        <v>9.3</v>
      </c>
      <c r="E243" s="41">
        <v>8.5</v>
      </c>
      <c r="F243" s="58">
        <v>0.8137</v>
      </c>
      <c r="G243" s="319">
        <v>575.768499</v>
      </c>
      <c r="H243" s="320">
        <v>575.7684989999999</v>
      </c>
      <c r="I243" s="50">
        <v>16.9</v>
      </c>
      <c r="J243" s="337"/>
      <c r="K243" s="334"/>
      <c r="L243" s="158">
        <v>391322</v>
      </c>
      <c r="M243" s="285">
        <v>391322</v>
      </c>
      <c r="N243" s="272">
        <v>179263</v>
      </c>
      <c r="O243" s="272">
        <v>179263</v>
      </c>
      <c r="P243" s="272">
        <v>188294</v>
      </c>
      <c r="Q243" s="272">
        <v>188294</v>
      </c>
      <c r="R243" s="272">
        <v>587</v>
      </c>
      <c r="S243" s="275">
        <v>587</v>
      </c>
      <c r="T243" s="275">
        <v>14887</v>
      </c>
      <c r="U243" s="310">
        <v>14886.999999999998</v>
      </c>
      <c r="V243" s="335"/>
      <c r="W243" s="336">
        <v>228812</v>
      </c>
      <c r="Y243" s="34"/>
      <c r="Z243" s="37"/>
      <c r="AA243" s="37"/>
      <c r="AB243" s="95"/>
      <c r="AC243" s="321" t="s">
        <v>23</v>
      </c>
      <c r="AD243" s="322" t="s">
        <v>23</v>
      </c>
      <c r="AE243" s="322" t="s">
        <v>23</v>
      </c>
      <c r="AF243" s="323" t="s">
        <v>23</v>
      </c>
      <c r="AG243" s="323" t="s">
        <v>23</v>
      </c>
      <c r="AH243" s="324" t="s">
        <v>23</v>
      </c>
      <c r="AI243" s="218">
        <v>4039</v>
      </c>
      <c r="AJ243" s="219">
        <v>6568</v>
      </c>
      <c r="AK243" s="338"/>
      <c r="AL243" s="317" t="s">
        <v>23</v>
      </c>
      <c r="AM243" s="220" t="s">
        <v>23</v>
      </c>
      <c r="AN243" s="221" t="s">
        <v>23</v>
      </c>
      <c r="AO243" s="222" t="s">
        <v>23</v>
      </c>
    </row>
    <row r="244" spans="1:41" s="225" customFormat="1" ht="12.75">
      <c r="A244" s="119">
        <v>43862</v>
      </c>
      <c r="B244" s="340">
        <v>2672.06196</v>
      </c>
      <c r="C244" s="339">
        <v>2672.06196</v>
      </c>
      <c r="D244" s="41">
        <v>9.3</v>
      </c>
      <c r="E244" s="41">
        <v>8.5</v>
      </c>
      <c r="F244" s="58">
        <v>0.8137</v>
      </c>
      <c r="G244" s="319">
        <v>573.768371</v>
      </c>
      <c r="H244" s="320">
        <v>573.768371</v>
      </c>
      <c r="I244" s="50">
        <v>16.9</v>
      </c>
      <c r="J244" s="337"/>
      <c r="K244" s="334"/>
      <c r="L244" s="158">
        <v>392576</v>
      </c>
      <c r="M244" s="285">
        <v>392576</v>
      </c>
      <c r="N244" s="272">
        <v>207982</v>
      </c>
      <c r="O244" s="272">
        <v>207982</v>
      </c>
      <c r="P244" s="272">
        <v>165637</v>
      </c>
      <c r="Q244" s="272">
        <v>165637</v>
      </c>
      <c r="R244" s="272">
        <v>535</v>
      </c>
      <c r="S244" s="275">
        <v>535</v>
      </c>
      <c r="T244" s="275">
        <v>12101</v>
      </c>
      <c r="U244" s="310">
        <v>12101</v>
      </c>
      <c r="V244" s="335"/>
      <c r="W244" s="336">
        <v>216959</v>
      </c>
      <c r="Y244" s="34"/>
      <c r="Z244" s="37"/>
      <c r="AA244" s="37"/>
      <c r="AB244" s="95"/>
      <c r="AC244" s="321" t="s">
        <v>23</v>
      </c>
      <c r="AD244" s="322" t="s">
        <v>23</v>
      </c>
      <c r="AE244" s="322" t="s">
        <v>23</v>
      </c>
      <c r="AF244" s="323" t="s">
        <v>23</v>
      </c>
      <c r="AG244" s="323" t="s">
        <v>23</v>
      </c>
      <c r="AH244" s="324" t="s">
        <v>23</v>
      </c>
      <c r="AI244" s="218">
        <v>3492</v>
      </c>
      <c r="AJ244" s="219">
        <v>4716</v>
      </c>
      <c r="AK244" s="338"/>
      <c r="AL244" s="317" t="s">
        <v>23</v>
      </c>
      <c r="AM244" s="220" t="s">
        <v>23</v>
      </c>
      <c r="AN244" s="221" t="s">
        <v>23</v>
      </c>
      <c r="AO244" s="222" t="s">
        <v>23</v>
      </c>
    </row>
    <row r="245" spans="1:41" s="225" customFormat="1" ht="12.75">
      <c r="A245" s="119">
        <v>43891</v>
      </c>
      <c r="B245" s="340">
        <v>2592.305715</v>
      </c>
      <c r="C245" s="339">
        <v>2474.4736370454543</v>
      </c>
      <c r="D245" s="41">
        <v>10</v>
      </c>
      <c r="E245" s="41">
        <v>8.95</v>
      </c>
      <c r="F245" s="58">
        <v>0.8137</v>
      </c>
      <c r="G245" s="319">
        <v>555.148142</v>
      </c>
      <c r="H245" s="320">
        <v>529.9141355454545</v>
      </c>
      <c r="I245" s="50">
        <v>18.3</v>
      </c>
      <c r="J245" s="337"/>
      <c r="K245" s="334"/>
      <c r="L245" s="158">
        <v>506984.1863013698</v>
      </c>
      <c r="M245" s="285">
        <v>483939.45056039846</v>
      </c>
      <c r="N245" s="272">
        <v>239880.29589041093</v>
      </c>
      <c r="O245" s="272">
        <v>228976.64607721043</v>
      </c>
      <c r="P245" s="272">
        <v>244504.9643835616</v>
      </c>
      <c r="Q245" s="272">
        <v>233391.102366127</v>
      </c>
      <c r="R245" s="272">
        <v>608.5479452054794</v>
      </c>
      <c r="S245" s="275">
        <v>580.8866749688667</v>
      </c>
      <c r="T245" s="275">
        <v>14702.827397260273</v>
      </c>
      <c r="U245" s="310">
        <v>14034.51706102117</v>
      </c>
      <c r="V245" s="335"/>
      <c r="W245" s="336">
        <v>224291</v>
      </c>
      <c r="Y245" s="34"/>
      <c r="Z245" s="37"/>
      <c r="AA245" s="37"/>
      <c r="AB245" s="95"/>
      <c r="AC245" s="321" t="s">
        <v>23</v>
      </c>
      <c r="AD245" s="322" t="s">
        <v>23</v>
      </c>
      <c r="AE245" s="322" t="s">
        <v>23</v>
      </c>
      <c r="AF245" s="323" t="s">
        <v>23</v>
      </c>
      <c r="AG245" s="323" t="s">
        <v>23</v>
      </c>
      <c r="AH245" s="324" t="s">
        <v>23</v>
      </c>
      <c r="AI245" s="218">
        <v>3115</v>
      </c>
      <c r="AJ245" s="219">
        <v>5216</v>
      </c>
      <c r="AK245" s="338"/>
      <c r="AL245" s="317" t="s">
        <v>23</v>
      </c>
      <c r="AM245" s="220" t="s">
        <v>23</v>
      </c>
      <c r="AN245" s="221" t="s">
        <v>23</v>
      </c>
      <c r="AO245" s="222" t="s">
        <v>23</v>
      </c>
    </row>
    <row r="246" spans="1:41" s="225" customFormat="1" ht="12.75">
      <c r="A246" s="119">
        <v>43922</v>
      </c>
      <c r="B246" s="340">
        <v>3100.489665</v>
      </c>
      <c r="C246" s="339">
        <v>3100</v>
      </c>
      <c r="D246" s="41">
        <v>10</v>
      </c>
      <c r="E246" s="41">
        <v>8.95</v>
      </c>
      <c r="F246" s="58">
        <v>0.8137</v>
      </c>
      <c r="G246" s="319">
        <v>796.201322</v>
      </c>
      <c r="H246" s="320">
        <v>796</v>
      </c>
      <c r="I246" s="50">
        <v>18.3</v>
      </c>
      <c r="J246" s="337"/>
      <c r="K246" s="334"/>
      <c r="L246" s="158">
        <v>362023.581369863</v>
      </c>
      <c r="M246" s="285">
        <v>362024</v>
      </c>
      <c r="N246" s="272">
        <v>177543.550684931</v>
      </c>
      <c r="O246" s="272">
        <v>177544</v>
      </c>
      <c r="P246" s="272">
        <v>170294</v>
      </c>
      <c r="Q246" s="272">
        <v>170294</v>
      </c>
      <c r="R246" s="272">
        <v>426</v>
      </c>
      <c r="S246" s="275">
        <v>426</v>
      </c>
      <c r="T246" s="275">
        <v>10016</v>
      </c>
      <c r="U246" s="310">
        <v>10016</v>
      </c>
      <c r="V246" s="335"/>
      <c r="W246" s="336"/>
      <c r="Y246" s="34"/>
      <c r="Z246" s="37"/>
      <c r="AA246" s="37"/>
      <c r="AB246" s="95"/>
      <c r="AC246" s="321" t="s">
        <v>23</v>
      </c>
      <c r="AD246" s="322" t="s">
        <v>23</v>
      </c>
      <c r="AE246" s="322" t="s">
        <v>23</v>
      </c>
      <c r="AF246" s="323" t="s">
        <v>23</v>
      </c>
      <c r="AG246" s="323" t="s">
        <v>23</v>
      </c>
      <c r="AH246" s="324" t="s">
        <v>23</v>
      </c>
      <c r="AI246" s="218">
        <v>2573</v>
      </c>
      <c r="AJ246" s="219">
        <v>5351</v>
      </c>
      <c r="AK246" s="338"/>
      <c r="AL246" s="317" t="s">
        <v>23</v>
      </c>
      <c r="AM246" s="220" t="s">
        <v>23</v>
      </c>
      <c r="AN246" s="221" t="s">
        <v>23</v>
      </c>
      <c r="AO246" s="222" t="s">
        <v>23</v>
      </c>
    </row>
    <row r="247" spans="1:41" s="225" customFormat="1" ht="12.75">
      <c r="A247" s="119">
        <v>43952</v>
      </c>
      <c r="B247" s="340">
        <v>2972.30173</v>
      </c>
      <c r="C247" s="339">
        <v>3303</v>
      </c>
      <c r="D247" s="41">
        <v>10</v>
      </c>
      <c r="E247" s="41">
        <v>8.95</v>
      </c>
      <c r="F247" s="58">
        <v>0.8137</v>
      </c>
      <c r="G247" s="319">
        <v>761.323531</v>
      </c>
      <c r="H247" s="320">
        <v>846</v>
      </c>
      <c r="I247" s="50">
        <v>18.3</v>
      </c>
      <c r="J247" s="337"/>
      <c r="K247" s="334"/>
      <c r="L247" s="158">
        <v>334332</v>
      </c>
      <c r="M247" s="285">
        <v>371480</v>
      </c>
      <c r="N247" s="272">
        <v>160874</v>
      </c>
      <c r="O247" s="272">
        <v>178749</v>
      </c>
      <c r="P247" s="272">
        <v>159289</v>
      </c>
      <c r="Q247" s="272">
        <v>176988</v>
      </c>
      <c r="R247" s="272">
        <v>462</v>
      </c>
      <c r="S247" s="275">
        <v>513</v>
      </c>
      <c r="T247" s="275">
        <v>8844</v>
      </c>
      <c r="U247" s="310">
        <v>9827</v>
      </c>
      <c r="V247" s="335"/>
      <c r="W247" s="336"/>
      <c r="Y247" s="34"/>
      <c r="Z247" s="37"/>
      <c r="AA247" s="37"/>
      <c r="AB247" s="95"/>
      <c r="AC247" s="321" t="s">
        <v>23</v>
      </c>
      <c r="AD247" s="322" t="s">
        <v>23</v>
      </c>
      <c r="AE247" s="322" t="s">
        <v>23</v>
      </c>
      <c r="AF247" s="323" t="s">
        <v>23</v>
      </c>
      <c r="AG247" s="323" t="s">
        <v>23</v>
      </c>
      <c r="AH247" s="324" t="s">
        <v>23</v>
      </c>
      <c r="AI247" s="218">
        <v>2205</v>
      </c>
      <c r="AJ247" s="219">
        <v>5075</v>
      </c>
      <c r="AK247" s="338"/>
      <c r="AL247" s="317" t="s">
        <v>23</v>
      </c>
      <c r="AM247" s="220" t="s">
        <v>23</v>
      </c>
      <c r="AN247" s="221" t="s">
        <v>23</v>
      </c>
      <c r="AO247" s="222" t="s">
        <v>23</v>
      </c>
    </row>
    <row r="248" spans="1:41" s="225" customFormat="1" ht="12.75">
      <c r="A248" s="119">
        <v>43983</v>
      </c>
      <c r="B248" s="340">
        <v>3608.75604</v>
      </c>
      <c r="C248" s="339">
        <v>3265</v>
      </c>
      <c r="D248" s="41">
        <v>10</v>
      </c>
      <c r="E248" s="41">
        <v>8.95</v>
      </c>
      <c r="F248" s="58">
        <v>0.8137</v>
      </c>
      <c r="G248" s="319">
        <v>778.492948</v>
      </c>
      <c r="H248" s="320">
        <v>704</v>
      </c>
      <c r="I248" s="50">
        <v>18.3</v>
      </c>
      <c r="J248" s="337"/>
      <c r="K248" s="334"/>
      <c r="L248" s="341">
        <v>369400</v>
      </c>
      <c r="M248" s="342">
        <v>334219</v>
      </c>
      <c r="N248" s="343">
        <v>162346</v>
      </c>
      <c r="O248" s="343">
        <v>146884</v>
      </c>
      <c r="P248" s="343">
        <v>191025</v>
      </c>
      <c r="Q248" s="343">
        <v>172832</v>
      </c>
      <c r="R248" s="343">
        <v>583</v>
      </c>
      <c r="S248" s="344">
        <v>527</v>
      </c>
      <c r="T248" s="344">
        <v>10000</v>
      </c>
      <c r="U248" s="345">
        <v>9048</v>
      </c>
      <c r="V248" s="335"/>
      <c r="W248" s="336"/>
      <c r="Y248" s="34"/>
      <c r="Z248" s="37"/>
      <c r="AA248" s="37"/>
      <c r="AB248" s="95"/>
      <c r="AC248" s="321" t="s">
        <v>23</v>
      </c>
      <c r="AD248" s="322" t="s">
        <v>23</v>
      </c>
      <c r="AE248" s="322" t="s">
        <v>23</v>
      </c>
      <c r="AF248" s="323" t="s">
        <v>23</v>
      </c>
      <c r="AG248" s="323" t="s">
        <v>23</v>
      </c>
      <c r="AH248" s="324" t="s">
        <v>23</v>
      </c>
      <c r="AI248" s="218">
        <v>3074</v>
      </c>
      <c r="AJ248" s="219">
        <v>5308</v>
      </c>
      <c r="AK248" s="338"/>
      <c r="AL248" s="317" t="s">
        <v>23</v>
      </c>
      <c r="AM248" s="220" t="s">
        <v>23</v>
      </c>
      <c r="AN248" s="221" t="s">
        <v>23</v>
      </c>
      <c r="AO248" s="222" t="s">
        <v>23</v>
      </c>
    </row>
    <row r="249" spans="1:43" s="1" customFormat="1" ht="12">
      <c r="A249" s="173" t="s">
        <v>81</v>
      </c>
      <c r="B249" s="108"/>
      <c r="C249" s="2"/>
      <c r="D249" s="60"/>
      <c r="E249" s="60"/>
      <c r="F249" s="61"/>
      <c r="G249" s="62"/>
      <c r="H249" s="62"/>
      <c r="I249" s="60"/>
      <c r="J249" s="2"/>
      <c r="K249" s="2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:43" s="1" customFormat="1" ht="12">
      <c r="A250" s="173" t="s">
        <v>83</v>
      </c>
      <c r="B250" s="108"/>
      <c r="C250" s="2"/>
      <c r="D250" s="60"/>
      <c r="E250" s="60"/>
      <c r="F250" s="61"/>
      <c r="G250" s="62"/>
      <c r="H250" s="62"/>
      <c r="I250" s="60"/>
      <c r="J250" s="2"/>
      <c r="K250" s="2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1:43" s="1" customFormat="1" ht="12">
      <c r="A251" s="173" t="s">
        <v>35</v>
      </c>
      <c r="B251" s="2"/>
      <c r="C251" s="2"/>
      <c r="D251" s="60"/>
      <c r="E251" s="60"/>
      <c r="F251" s="61"/>
      <c r="G251" s="62"/>
      <c r="H251" s="62"/>
      <c r="I251" s="60"/>
      <c r="J251" s="2"/>
      <c r="K251" s="2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1:43" s="1" customFormat="1" ht="12">
      <c r="A252" s="173" t="s">
        <v>84</v>
      </c>
      <c r="B252" s="2"/>
      <c r="C252" s="2"/>
      <c r="D252" s="60"/>
      <c r="E252" s="60"/>
      <c r="F252" s="61"/>
      <c r="G252" s="62"/>
      <c r="H252" s="62"/>
      <c r="I252" s="60"/>
      <c r="J252" s="2"/>
      <c r="K252" s="2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1:43" s="1" customFormat="1" ht="12">
      <c r="A253" s="172" t="s">
        <v>82</v>
      </c>
      <c r="B253" s="174"/>
      <c r="C253" s="174"/>
      <c r="D253" s="60"/>
      <c r="E253" s="60"/>
      <c r="F253" s="61"/>
      <c r="G253" s="62"/>
      <c r="H253" s="62"/>
      <c r="I253" s="60"/>
      <c r="J253" s="2"/>
      <c r="K253" s="2"/>
      <c r="L253" s="60"/>
      <c r="M253" s="316"/>
      <c r="N253" s="60"/>
      <c r="O253" s="60"/>
      <c r="P253" s="60"/>
      <c r="Q253" s="60"/>
      <c r="R253" s="60"/>
      <c r="S253" s="60"/>
      <c r="T253" s="60"/>
      <c r="U253" s="60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1:43" s="1" customFormat="1" ht="12">
      <c r="A254" s="173" t="s">
        <v>85</v>
      </c>
      <c r="B254" s="171"/>
      <c r="C254" s="171"/>
      <c r="D254" s="60"/>
      <c r="E254" s="60"/>
      <c r="F254" s="61"/>
      <c r="G254" s="62"/>
      <c r="H254" s="62"/>
      <c r="I254" s="60"/>
      <c r="J254" s="2"/>
      <c r="K254" s="2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:43" s="1" customFormat="1" ht="12" customHeight="1">
      <c r="A255" s="206" t="s">
        <v>33</v>
      </c>
      <c r="B255" s="174"/>
      <c r="C255" s="174"/>
      <c r="D255" s="2"/>
      <c r="E255" s="2"/>
      <c r="F255" s="61"/>
      <c r="G255" s="62"/>
      <c r="H255" s="6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1:43" s="1" customFormat="1" ht="12" customHeight="1">
      <c r="A256" s="172" t="s">
        <v>26</v>
      </c>
      <c r="B256" s="172"/>
      <c r="C256" s="172"/>
      <c r="D256" s="2"/>
      <c r="E256" s="2"/>
      <c r="F256" s="61"/>
      <c r="G256" s="62"/>
      <c r="H256" s="6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1:43" s="1" customFormat="1" ht="12">
      <c r="A257" s="172" t="s">
        <v>86</v>
      </c>
      <c r="B257" s="172"/>
      <c r="C257" s="172"/>
      <c r="D257" s="2"/>
      <c r="E257" s="2"/>
      <c r="F257" s="61"/>
      <c r="G257" s="62"/>
      <c r="H257" s="6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126"/>
      <c r="U257" s="126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1:43" s="1" customFormat="1" ht="12">
      <c r="A258" s="171" t="s">
        <v>24</v>
      </c>
      <c r="B258" s="174"/>
      <c r="C258" s="174"/>
      <c r="D258" s="2"/>
      <c r="E258" s="2"/>
      <c r="F258" s="6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126"/>
      <c r="U258" s="126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:43" s="1" customFormat="1" ht="12">
      <c r="A259" s="171" t="s">
        <v>100</v>
      </c>
      <c r="B259" s="174"/>
      <c r="C259" s="174"/>
      <c r="D259" s="2"/>
      <c r="E259" s="2"/>
      <c r="F259" s="6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126"/>
      <c r="U259" s="126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1:43" s="1" customFormat="1" ht="12">
      <c r="A260" s="172" t="s">
        <v>80</v>
      </c>
      <c r="B260" s="175"/>
      <c r="C260" s="175"/>
      <c r="D260" s="2"/>
      <c r="E260" s="2"/>
      <c r="F260" s="6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126"/>
      <c r="U260" s="126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:43" s="1" customFormat="1" ht="12">
      <c r="A261" s="172" t="s">
        <v>79</v>
      </c>
      <c r="B261" s="175"/>
      <c r="C261" s="175"/>
      <c r="D261" s="2"/>
      <c r="E261" s="2"/>
      <c r="F261" s="6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126"/>
      <c r="U261" s="126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:43" s="1" customFormat="1" ht="12">
      <c r="A262" s="173" t="s">
        <v>25</v>
      </c>
      <c r="B262" s="174"/>
      <c r="C262" s="174"/>
      <c r="D262" s="2"/>
      <c r="E262" s="2"/>
      <c r="F262" s="6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126"/>
      <c r="U262" s="126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:43" s="1" customFormat="1" ht="12">
      <c r="A263" s="173" t="s">
        <v>30</v>
      </c>
      <c r="B263" s="174"/>
      <c r="C263" s="174"/>
      <c r="D263" s="2"/>
      <c r="E263" s="2"/>
      <c r="F263" s="6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:43" s="1" customFormat="1" ht="12">
      <c r="A264" s="171" t="s">
        <v>75</v>
      </c>
      <c r="B264" s="176"/>
      <c r="C264" s="176"/>
      <c r="D264" s="2"/>
      <c r="E264" s="2"/>
      <c r="F264" s="6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:43" s="1" customFormat="1" ht="12">
      <c r="A265" s="173" t="s">
        <v>76</v>
      </c>
      <c r="B265" s="174"/>
      <c r="C265" s="174"/>
      <c r="D265" s="2"/>
      <c r="E265" s="2"/>
      <c r="F265" s="6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:43" s="1" customFormat="1" ht="12">
      <c r="A266" s="171" t="s">
        <v>77</v>
      </c>
      <c r="B266" s="174"/>
      <c r="C266" s="174"/>
      <c r="D266" s="2"/>
      <c r="E266" s="2"/>
      <c r="F266" s="6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:43" s="1" customFormat="1" ht="12">
      <c r="A267" s="171" t="s">
        <v>34</v>
      </c>
      <c r="B267" s="174"/>
      <c r="C267" s="174"/>
      <c r="D267" s="2"/>
      <c r="E267" s="2"/>
      <c r="F267" s="6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:43" s="1" customFormat="1" ht="12">
      <c r="A268" s="173" t="s">
        <v>78</v>
      </c>
      <c r="B268" s="176"/>
      <c r="C268" s="176"/>
      <c r="D268" s="2"/>
      <c r="E268" s="2"/>
      <c r="F268" s="6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:43" s="1" customFormat="1" ht="12">
      <c r="A269" s="173" t="s">
        <v>50</v>
      </c>
      <c r="B269" s="176"/>
      <c r="C269" s="176"/>
      <c r="D269" s="2"/>
      <c r="E269" s="2"/>
      <c r="F269" s="6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:43" s="1" customFormat="1" ht="12">
      <c r="A270" s="171" t="s">
        <v>88</v>
      </c>
      <c r="B270" s="176"/>
      <c r="C270" s="176"/>
      <c r="D270" s="2"/>
      <c r="E270" s="2"/>
      <c r="F270" s="6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:43" s="1" customFormat="1" ht="12">
      <c r="A271" s="172" t="s">
        <v>87</v>
      </c>
      <c r="B271" s="176"/>
      <c r="C271" s="176"/>
      <c r="D271" s="2"/>
      <c r="E271" s="2"/>
      <c r="F271" s="6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:43" ht="12.75">
      <c r="A272" s="161"/>
      <c r="B272" s="59"/>
      <c r="G272" s="3"/>
      <c r="AP272" s="3"/>
      <c r="AQ272" s="3"/>
    </row>
    <row r="273" spans="1:43" ht="12.75">
      <c r="A273" s="161"/>
      <c r="B273" s="59"/>
      <c r="G273" s="3"/>
      <c r="AP273" s="3"/>
      <c r="AQ273" s="3"/>
    </row>
    <row r="274" spans="2:43" ht="12.75">
      <c r="B274" s="59"/>
      <c r="G274" s="3"/>
      <c r="AP274" s="3"/>
      <c r="AQ274" s="3"/>
    </row>
    <row r="275" spans="2:43" ht="12.75">
      <c r="B275" s="59"/>
      <c r="D275" s="171"/>
      <c r="E275" s="171"/>
      <c r="G275" s="3"/>
      <c r="AP275" s="3"/>
      <c r="AQ275" s="3"/>
    </row>
    <row r="276" spans="2:43" ht="12.75">
      <c r="B276" s="59"/>
      <c r="D276" s="118"/>
      <c r="E276" s="118"/>
      <c r="G276" s="3"/>
      <c r="AP276" s="3"/>
      <c r="AQ276" s="3"/>
    </row>
    <row r="277" spans="2:43" ht="12.75">
      <c r="B277" s="59"/>
      <c r="G277" s="3"/>
      <c r="AP277" s="3"/>
      <c r="AQ277" s="3"/>
    </row>
    <row r="278" spans="2:43" ht="12.75">
      <c r="B278" s="59"/>
      <c r="G278" s="3"/>
      <c r="AP278" s="3"/>
      <c r="AQ278" s="3"/>
    </row>
    <row r="279" spans="2:43" ht="12.75">
      <c r="B279" s="59"/>
      <c r="G279" s="3"/>
      <c r="AP279" s="3"/>
      <c r="AQ279" s="3"/>
    </row>
    <row r="280" spans="2:43" ht="12.75">
      <c r="B280" s="59"/>
      <c r="G280" s="3"/>
      <c r="AP280" s="3"/>
      <c r="AQ280" s="3"/>
    </row>
    <row r="281" spans="2:43" ht="12.75">
      <c r="B281" s="59"/>
      <c r="G281" s="3"/>
      <c r="AP281" s="3"/>
      <c r="AQ281" s="3"/>
    </row>
    <row r="282" spans="2:43" ht="12.75">
      <c r="B282" s="59"/>
      <c r="G282" s="3"/>
      <c r="AP282" s="3"/>
      <c r="AQ282" s="3"/>
    </row>
    <row r="283" spans="2:43" ht="12.75">
      <c r="B283" s="59"/>
      <c r="G283" s="3"/>
      <c r="AP283" s="3"/>
      <c r="AQ283" s="3"/>
    </row>
    <row r="284" spans="2:43" ht="12.75">
      <c r="B284" s="59"/>
      <c r="G284" s="3"/>
      <c r="AP284" s="3"/>
      <c r="AQ284" s="3"/>
    </row>
    <row r="285" spans="2:43" ht="12.75">
      <c r="B285" s="59"/>
      <c r="G285" s="3"/>
      <c r="AP285" s="3"/>
      <c r="AQ285" s="3"/>
    </row>
    <row r="286" spans="2:43" ht="12.75">
      <c r="B286" s="59"/>
      <c r="G286" s="3"/>
      <c r="AP286" s="3"/>
      <c r="AQ286" s="3"/>
    </row>
    <row r="287" spans="2:43" ht="12.75">
      <c r="B287" s="59"/>
      <c r="G287" s="3"/>
      <c r="AP287" s="3"/>
      <c r="AQ287" s="3"/>
    </row>
    <row r="288" spans="2:43" ht="12.75">
      <c r="B288" s="59"/>
      <c r="G288" s="3"/>
      <c r="AP288" s="3"/>
      <c r="AQ288" s="3"/>
    </row>
    <row r="289" spans="2:43" ht="12.75">
      <c r="B289" s="59"/>
      <c r="G289" s="3"/>
      <c r="AP289" s="3"/>
      <c r="AQ289" s="3"/>
    </row>
    <row r="290" spans="2:43" ht="12.75">
      <c r="B290" s="59"/>
      <c r="G290" s="3"/>
      <c r="AP290" s="3"/>
      <c r="AQ290" s="3"/>
    </row>
    <row r="291" spans="2:43" ht="12.75">
      <c r="B291" s="59"/>
      <c r="G291" s="3"/>
      <c r="AP291" s="3"/>
      <c r="AQ291" s="3"/>
    </row>
    <row r="292" spans="2:43" ht="12.75">
      <c r="B292" s="59"/>
      <c r="G292" s="3"/>
      <c r="AP292" s="3"/>
      <c r="AQ292" s="3"/>
    </row>
    <row r="293" spans="2:43" ht="12.75">
      <c r="B293" s="59"/>
      <c r="G293" s="3"/>
      <c r="AP293" s="3"/>
      <c r="AQ293" s="3"/>
    </row>
    <row r="294" spans="2:43" ht="12.75">
      <c r="B294" s="59"/>
      <c r="G294" s="3"/>
      <c r="AP294" s="3"/>
      <c r="AQ294" s="3"/>
    </row>
    <row r="295" spans="2:43" ht="12.75">
      <c r="B295" s="59"/>
      <c r="G295" s="3"/>
      <c r="AP295" s="3"/>
      <c r="AQ295" s="3"/>
    </row>
    <row r="296" spans="2:43" ht="12.75">
      <c r="B296" s="59"/>
      <c r="G296" s="3"/>
      <c r="AP296" s="3"/>
      <c r="AQ296" s="3"/>
    </row>
    <row r="297" spans="2:43" ht="12.75">
      <c r="B297" s="59"/>
      <c r="G297" s="3"/>
      <c r="AP297" s="3"/>
      <c r="AQ297" s="3"/>
    </row>
    <row r="298" spans="2:43" ht="12.75">
      <c r="B298" s="59"/>
      <c r="G298" s="3"/>
      <c r="AP298" s="3"/>
      <c r="AQ298" s="3"/>
    </row>
    <row r="299" spans="2:43" ht="12.75">
      <c r="B299" s="59"/>
      <c r="G299" s="3"/>
      <c r="AP299" s="3"/>
      <c r="AQ299" s="3"/>
    </row>
    <row r="300" spans="2:43" ht="12.75">
      <c r="B300" s="59"/>
      <c r="G300" s="3"/>
      <c r="AP300" s="3"/>
      <c r="AQ300" s="3"/>
    </row>
    <row r="301" spans="2:43" ht="12.75">
      <c r="B301" s="59"/>
      <c r="G301" s="3"/>
      <c r="AP301" s="3"/>
      <c r="AQ301" s="3"/>
    </row>
    <row r="302" spans="2:43" ht="12.75">
      <c r="B302" s="59"/>
      <c r="G302" s="3"/>
      <c r="AP302" s="3"/>
      <c r="AQ302" s="3"/>
    </row>
    <row r="303" spans="2:43" ht="12.75">
      <c r="B303" s="59"/>
      <c r="G303" s="3"/>
      <c r="AP303" s="3"/>
      <c r="AQ303" s="3"/>
    </row>
    <row r="304" spans="2:43" ht="12.75">
      <c r="B304" s="59"/>
      <c r="G304" s="3"/>
      <c r="AP304" s="3"/>
      <c r="AQ304" s="3"/>
    </row>
    <row r="305" spans="2:43" ht="12.75">
      <c r="B305" s="59"/>
      <c r="G305" s="3"/>
      <c r="AP305" s="3"/>
      <c r="AQ305" s="3"/>
    </row>
    <row r="306" spans="2:43" ht="12.75">
      <c r="B306" s="59"/>
      <c r="G306" s="3"/>
      <c r="AP306" s="3"/>
      <c r="AQ306" s="3"/>
    </row>
    <row r="307" spans="2:43" ht="12.75">
      <c r="B307" s="59"/>
      <c r="G307" s="3"/>
      <c r="AP307" s="3"/>
      <c r="AQ307" s="3"/>
    </row>
    <row r="308" spans="2:43" ht="12.75">
      <c r="B308" s="59"/>
      <c r="G308" s="3"/>
      <c r="AP308" s="3"/>
      <c r="AQ308" s="3"/>
    </row>
    <row r="309" spans="2:43" ht="12.75">
      <c r="B309" s="59"/>
      <c r="G309" s="3"/>
      <c r="AP309" s="3"/>
      <c r="AQ309" s="3"/>
    </row>
    <row r="310" spans="2:43" ht="12.75">
      <c r="B310" s="59"/>
      <c r="G310" s="3"/>
      <c r="AP310" s="3"/>
      <c r="AQ310" s="3"/>
    </row>
    <row r="311" spans="2:43" ht="12.75">
      <c r="B311" s="59"/>
      <c r="G311" s="3"/>
      <c r="AP311" s="3"/>
      <c r="AQ311" s="3"/>
    </row>
    <row r="312" spans="2:43" ht="12.75">
      <c r="B312" s="59"/>
      <c r="G312" s="3"/>
      <c r="AP312" s="3"/>
      <c r="AQ312" s="3"/>
    </row>
    <row r="313" spans="2:43" ht="12.75">
      <c r="B313" s="59"/>
      <c r="G313" s="3"/>
      <c r="AP313" s="3"/>
      <c r="AQ313" s="3"/>
    </row>
    <row r="314" spans="2:43" ht="12.75">
      <c r="B314" s="59"/>
      <c r="G314" s="3"/>
      <c r="AP314" s="3"/>
      <c r="AQ314" s="3"/>
    </row>
    <row r="315" spans="2:43" ht="12.75">
      <c r="B315" s="59"/>
      <c r="G315" s="3"/>
      <c r="AP315" s="3"/>
      <c r="AQ315" s="3"/>
    </row>
    <row r="316" spans="2:43" ht="12.75">
      <c r="B316" s="59"/>
      <c r="G316" s="3"/>
      <c r="AP316" s="3"/>
      <c r="AQ316" s="3"/>
    </row>
    <row r="317" spans="2:43" ht="12.75">
      <c r="B317" s="59"/>
      <c r="G317" s="3"/>
      <c r="AP317" s="3"/>
      <c r="AQ317" s="3"/>
    </row>
    <row r="318" spans="2:43" ht="12.75">
      <c r="B318" s="59"/>
      <c r="G318" s="3"/>
      <c r="AP318" s="3"/>
      <c r="AQ318" s="3"/>
    </row>
    <row r="319" spans="2:43" ht="12.75">
      <c r="B319" s="59"/>
      <c r="G319" s="3"/>
      <c r="AP319" s="3"/>
      <c r="AQ319" s="3"/>
    </row>
    <row r="320" spans="2:43" ht="12.75">
      <c r="B320" s="59"/>
      <c r="G320" s="3"/>
      <c r="AP320" s="3"/>
      <c r="AQ320" s="3"/>
    </row>
    <row r="321" spans="2:43" ht="12.75">
      <c r="B321" s="59"/>
      <c r="G321" s="3"/>
      <c r="AP321" s="3"/>
      <c r="AQ321" s="3"/>
    </row>
    <row r="322" spans="2:43" ht="12.75">
      <c r="B322" s="59"/>
      <c r="G322" s="3"/>
      <c r="AP322" s="3"/>
      <c r="AQ322" s="3"/>
    </row>
    <row r="323" spans="2:43" ht="12.75">
      <c r="B323" s="59"/>
      <c r="G323" s="3"/>
      <c r="AP323" s="3"/>
      <c r="AQ323" s="3"/>
    </row>
    <row r="324" spans="2:43" ht="12.75">
      <c r="B324" s="59"/>
      <c r="G324" s="3"/>
      <c r="AP324" s="3"/>
      <c r="AQ324" s="3"/>
    </row>
    <row r="325" spans="2:43" ht="12.75">
      <c r="B325" s="59"/>
      <c r="G325" s="3"/>
      <c r="AP325" s="3"/>
      <c r="AQ325" s="3"/>
    </row>
    <row r="326" spans="2:43" ht="12.75">
      <c r="B326" s="59"/>
      <c r="G326" s="3"/>
      <c r="AP326" s="3"/>
      <c r="AQ326" s="3"/>
    </row>
    <row r="327" spans="2:43" ht="12.75">
      <c r="B327" s="59"/>
      <c r="G327" s="3"/>
      <c r="AP327" s="3"/>
      <c r="AQ327" s="3"/>
    </row>
    <row r="328" spans="2:43" ht="12.75">
      <c r="B328" s="59"/>
      <c r="G328" s="3"/>
      <c r="AP328" s="3"/>
      <c r="AQ328" s="3"/>
    </row>
    <row r="329" spans="2:43" ht="12.75">
      <c r="B329" s="59"/>
      <c r="G329" s="3"/>
      <c r="AP329" s="3"/>
      <c r="AQ329" s="3"/>
    </row>
    <row r="330" spans="2:43" ht="12.75">
      <c r="B330" s="59"/>
      <c r="G330" s="3"/>
      <c r="AP330" s="3"/>
      <c r="AQ330" s="3"/>
    </row>
    <row r="331" spans="2:43" ht="12.75">
      <c r="B331" s="59"/>
      <c r="G331" s="3"/>
      <c r="AP331" s="3"/>
      <c r="AQ331" s="3"/>
    </row>
    <row r="332" spans="2:43" ht="12.75">
      <c r="B332" s="59"/>
      <c r="G332" s="3"/>
      <c r="AP332" s="3"/>
      <c r="AQ332" s="3"/>
    </row>
    <row r="333" spans="2:43" ht="12.75">
      <c r="B333" s="59"/>
      <c r="G333" s="3"/>
      <c r="AP333" s="3"/>
      <c r="AQ333" s="3"/>
    </row>
    <row r="334" spans="2:43" ht="12.75">
      <c r="B334" s="59"/>
      <c r="G334" s="3"/>
      <c r="AP334" s="3"/>
      <c r="AQ334" s="3"/>
    </row>
    <row r="335" spans="2:43" ht="12.75">
      <c r="B335" s="59"/>
      <c r="G335" s="3"/>
      <c r="AP335" s="3"/>
      <c r="AQ335" s="3"/>
    </row>
    <row r="336" spans="2:43" ht="12.75">
      <c r="B336" s="59"/>
      <c r="G336" s="3"/>
      <c r="AP336" s="3"/>
      <c r="AQ336" s="3"/>
    </row>
    <row r="337" spans="2:43" ht="12.75">
      <c r="B337" s="59"/>
      <c r="G337" s="3"/>
      <c r="AP337" s="3"/>
      <c r="AQ337" s="3"/>
    </row>
    <row r="338" spans="2:43" ht="12.75">
      <c r="B338" s="59"/>
      <c r="G338" s="3"/>
      <c r="AP338" s="3"/>
      <c r="AQ338" s="3"/>
    </row>
    <row r="339" spans="2:43" ht="12.75">
      <c r="B339" s="59"/>
      <c r="G339" s="3"/>
      <c r="AP339" s="3"/>
      <c r="AQ339" s="3"/>
    </row>
    <row r="340" spans="2:43" ht="12.75">
      <c r="B340" s="59"/>
      <c r="G340" s="3"/>
      <c r="AP340" s="3"/>
      <c r="AQ340" s="3"/>
    </row>
    <row r="341" spans="2:43" ht="12.75">
      <c r="B341" s="59"/>
      <c r="G341" s="3"/>
      <c r="AP341" s="3"/>
      <c r="AQ341" s="3"/>
    </row>
    <row r="342" spans="2:43" ht="12.75">
      <c r="B342" s="59"/>
      <c r="G342" s="3"/>
      <c r="AP342" s="3"/>
      <c r="AQ342" s="3"/>
    </row>
    <row r="343" spans="2:43" ht="12.75">
      <c r="B343" s="59"/>
      <c r="G343" s="3"/>
      <c r="AP343" s="3"/>
      <c r="AQ343" s="3"/>
    </row>
    <row r="344" spans="2:43" ht="12.75">
      <c r="B344" s="59"/>
      <c r="G344" s="3"/>
      <c r="AP344" s="3"/>
      <c r="AQ344" s="3"/>
    </row>
    <row r="345" spans="2:43" ht="12.75">
      <c r="B345" s="59"/>
      <c r="G345" s="3"/>
      <c r="AP345" s="3"/>
      <c r="AQ345" s="3"/>
    </row>
    <row r="346" spans="2:43" ht="12.75">
      <c r="B346" s="59"/>
      <c r="G346" s="3"/>
      <c r="AP346" s="3"/>
      <c r="AQ346" s="3"/>
    </row>
    <row r="347" spans="2:43" ht="12.75">
      <c r="B347" s="59"/>
      <c r="G347" s="3"/>
      <c r="AP347" s="3"/>
      <c r="AQ347" s="3"/>
    </row>
    <row r="348" spans="2:43" ht="12.75">
      <c r="B348" s="59"/>
      <c r="G348" s="3"/>
      <c r="AP348" s="3"/>
      <c r="AQ348" s="3"/>
    </row>
    <row r="349" spans="2:43" ht="12.75">
      <c r="B349" s="59"/>
      <c r="G349" s="3"/>
      <c r="AP349" s="3"/>
      <c r="AQ349" s="3"/>
    </row>
    <row r="350" spans="2:43" ht="12.75">
      <c r="B350" s="59"/>
      <c r="G350" s="3"/>
      <c r="AP350" s="3"/>
      <c r="AQ350" s="3"/>
    </row>
    <row r="351" spans="2:43" ht="12.75">
      <c r="B351" s="59"/>
      <c r="G351" s="3"/>
      <c r="AP351" s="3"/>
      <c r="AQ351" s="3"/>
    </row>
    <row r="352" spans="2:43" ht="12.75">
      <c r="B352" s="59"/>
      <c r="G352" s="3"/>
      <c r="AP352" s="3"/>
      <c r="AQ352" s="3"/>
    </row>
    <row r="353" spans="2:43" ht="12.75">
      <c r="B353" s="59"/>
      <c r="G353" s="3"/>
      <c r="AP353" s="3"/>
      <c r="AQ353" s="3"/>
    </row>
    <row r="354" spans="2:43" ht="12.75">
      <c r="B354" s="59"/>
      <c r="G354" s="3"/>
      <c r="AP354" s="3"/>
      <c r="AQ354" s="3"/>
    </row>
    <row r="355" spans="2:43" ht="12.75">
      <c r="B355" s="59"/>
      <c r="G355" s="3"/>
      <c r="AP355" s="3"/>
      <c r="AQ355" s="3"/>
    </row>
    <row r="356" spans="2:43" ht="12.75">
      <c r="B356" s="59"/>
      <c r="G356" s="3"/>
      <c r="AP356" s="3"/>
      <c r="AQ356" s="3"/>
    </row>
    <row r="357" spans="2:43" ht="12.75">
      <c r="B357" s="59"/>
      <c r="G357" s="3"/>
      <c r="AP357" s="3"/>
      <c r="AQ357" s="3"/>
    </row>
    <row r="358" spans="2:43" ht="12.75">
      <c r="B358" s="59"/>
      <c r="G358" s="3"/>
      <c r="AP358" s="3"/>
      <c r="AQ358" s="3"/>
    </row>
    <row r="359" spans="2:43" ht="12.75">
      <c r="B359" s="59"/>
      <c r="G359" s="3"/>
      <c r="AP359" s="3"/>
      <c r="AQ359" s="3"/>
    </row>
    <row r="360" spans="2:43" ht="12.75">
      <c r="B360" s="59"/>
      <c r="G360" s="3"/>
      <c r="AP360" s="3"/>
      <c r="AQ360" s="3"/>
    </row>
    <row r="361" spans="2:43" ht="12.75">
      <c r="B361" s="59"/>
      <c r="G361" s="3"/>
      <c r="AP361" s="3"/>
      <c r="AQ361" s="3"/>
    </row>
    <row r="362" spans="2:43" ht="12.75">
      <c r="B362" s="59"/>
      <c r="G362" s="3"/>
      <c r="AP362" s="3"/>
      <c r="AQ362" s="3"/>
    </row>
    <row r="363" spans="2:43" ht="12.75">
      <c r="B363" s="59"/>
      <c r="G363" s="3"/>
      <c r="AP363" s="3"/>
      <c r="AQ363" s="3"/>
    </row>
    <row r="364" spans="2:43" ht="12.75">
      <c r="B364" s="59"/>
      <c r="G364" s="3"/>
      <c r="AP364" s="3"/>
      <c r="AQ364" s="3"/>
    </row>
    <row r="365" spans="2:43" ht="12.75">
      <c r="B365" s="59"/>
      <c r="G365" s="3"/>
      <c r="AP365" s="3"/>
      <c r="AQ365" s="3"/>
    </row>
    <row r="366" spans="2:43" ht="12.75">
      <c r="B366" s="59"/>
      <c r="G366" s="3"/>
      <c r="AP366" s="3"/>
      <c r="AQ366" s="3"/>
    </row>
    <row r="367" spans="2:43" ht="12.75">
      <c r="B367" s="59"/>
      <c r="G367" s="3"/>
      <c r="AP367" s="3"/>
      <c r="AQ367" s="3"/>
    </row>
    <row r="368" spans="2:43" ht="12.75">
      <c r="B368" s="59"/>
      <c r="G368" s="3"/>
      <c r="AP368" s="3"/>
      <c r="AQ368" s="3"/>
    </row>
    <row r="369" spans="2:43" ht="12.75">
      <c r="B369" s="59"/>
      <c r="G369" s="3"/>
      <c r="AP369" s="3"/>
      <c r="AQ369" s="3"/>
    </row>
    <row r="370" spans="2:43" ht="12.75">
      <c r="B370" s="59"/>
      <c r="G370" s="3"/>
      <c r="AP370" s="3"/>
      <c r="AQ370" s="3"/>
    </row>
    <row r="371" spans="2:43" ht="12.75">
      <c r="B371" s="59"/>
      <c r="G371" s="3"/>
      <c r="AP371" s="3"/>
      <c r="AQ371" s="3"/>
    </row>
    <row r="372" spans="2:43" ht="12.75">
      <c r="B372" s="59"/>
      <c r="G372" s="3"/>
      <c r="AP372" s="3"/>
      <c r="AQ372" s="3"/>
    </row>
    <row r="373" spans="2:43" ht="12.75">
      <c r="B373" s="59"/>
      <c r="G373" s="3"/>
      <c r="AP373" s="3"/>
      <c r="AQ373" s="3"/>
    </row>
    <row r="374" spans="2:43" ht="12.75">
      <c r="B374" s="59"/>
      <c r="G374" s="3"/>
      <c r="AP374" s="3"/>
      <c r="AQ374" s="3"/>
    </row>
    <row r="375" spans="2:43" ht="12.75">
      <c r="B375" s="59"/>
      <c r="G375" s="3"/>
      <c r="AP375" s="3"/>
      <c r="AQ375" s="3"/>
    </row>
    <row r="376" spans="2:43" ht="12.75">
      <c r="B376" s="59"/>
      <c r="G376" s="3"/>
      <c r="AP376" s="3"/>
      <c r="AQ376" s="3"/>
    </row>
    <row r="377" spans="2:43" ht="12.75">
      <c r="B377" s="59"/>
      <c r="G377" s="3"/>
      <c r="AP377" s="3"/>
      <c r="AQ377" s="3"/>
    </row>
    <row r="378" spans="2:43" ht="12.75">
      <c r="B378" s="59"/>
      <c r="G378" s="3"/>
      <c r="AP378" s="3"/>
      <c r="AQ378" s="3"/>
    </row>
    <row r="379" spans="2:43" ht="12.75">
      <c r="B379" s="59"/>
      <c r="G379" s="3"/>
      <c r="AP379" s="3"/>
      <c r="AQ379" s="3"/>
    </row>
    <row r="380" spans="2:43" ht="12.75">
      <c r="B380" s="59"/>
      <c r="G380" s="3"/>
      <c r="AP380" s="3"/>
      <c r="AQ380" s="3"/>
    </row>
    <row r="381" spans="2:43" ht="12.75">
      <c r="B381" s="59"/>
      <c r="G381" s="3"/>
      <c r="AP381" s="3"/>
      <c r="AQ381" s="3"/>
    </row>
    <row r="382" spans="2:43" ht="12.75">
      <c r="B382" s="59"/>
      <c r="G382" s="3"/>
      <c r="AP382" s="3"/>
      <c r="AQ382" s="3"/>
    </row>
    <row r="383" spans="2:43" ht="12.75">
      <c r="B383" s="59"/>
      <c r="G383" s="3"/>
      <c r="AP383" s="3"/>
      <c r="AQ383" s="3"/>
    </row>
    <row r="384" spans="2:43" ht="12.75">
      <c r="B384" s="59"/>
      <c r="G384" s="3"/>
      <c r="AP384" s="3"/>
      <c r="AQ384" s="3"/>
    </row>
    <row r="385" spans="2:43" ht="12.75">
      <c r="B385" s="59"/>
      <c r="G385" s="3"/>
      <c r="AP385" s="3"/>
      <c r="AQ385" s="3"/>
    </row>
    <row r="386" spans="2:43" ht="12.75">
      <c r="B386" s="59"/>
      <c r="G386" s="3"/>
      <c r="AP386" s="3"/>
      <c r="AQ386" s="3"/>
    </row>
    <row r="387" spans="2:43" ht="12.75">
      <c r="B387" s="59"/>
      <c r="G387" s="3"/>
      <c r="AP387" s="3"/>
      <c r="AQ387" s="3"/>
    </row>
    <row r="388" spans="2:43" ht="12.75">
      <c r="B388" s="59"/>
      <c r="G388" s="3"/>
      <c r="AP388" s="3"/>
      <c r="AQ388" s="3"/>
    </row>
    <row r="389" spans="2:43" ht="12.75">
      <c r="B389" s="59"/>
      <c r="G389" s="3"/>
      <c r="AP389" s="3"/>
      <c r="AQ389" s="3"/>
    </row>
    <row r="390" spans="2:43" ht="12.75">
      <c r="B390" s="59"/>
      <c r="G390" s="3"/>
      <c r="AP390" s="3"/>
      <c r="AQ390" s="3"/>
    </row>
    <row r="391" spans="2:43" ht="12.75">
      <c r="B391" s="59"/>
      <c r="G391" s="3"/>
      <c r="AP391" s="3"/>
      <c r="AQ391" s="3"/>
    </row>
    <row r="392" spans="2:43" ht="12.75">
      <c r="B392" s="59"/>
      <c r="G392" s="3"/>
      <c r="AP392" s="3"/>
      <c r="AQ392" s="3"/>
    </row>
    <row r="393" spans="2:43" ht="12.75">
      <c r="B393" s="59"/>
      <c r="G393" s="3"/>
      <c r="AP393" s="3"/>
      <c r="AQ393" s="3"/>
    </row>
    <row r="394" spans="2:43" ht="12.75">
      <c r="B394" s="59"/>
      <c r="G394" s="3"/>
      <c r="AP394" s="3"/>
      <c r="AQ394" s="3"/>
    </row>
    <row r="395" spans="2:43" ht="12.75">
      <c r="B395" s="59"/>
      <c r="G395" s="3"/>
      <c r="AP395" s="3"/>
      <c r="AQ395" s="3"/>
    </row>
    <row r="396" spans="2:43" ht="12.75">
      <c r="B396" s="59"/>
      <c r="G396" s="3"/>
      <c r="AP396" s="3"/>
      <c r="AQ396" s="3"/>
    </row>
    <row r="397" spans="2:43" ht="12.75">
      <c r="B397" s="59"/>
      <c r="G397" s="3"/>
      <c r="AP397" s="3"/>
      <c r="AQ397" s="3"/>
    </row>
    <row r="398" spans="2:43" ht="12.75">
      <c r="B398" s="59"/>
      <c r="G398" s="3"/>
      <c r="AP398" s="3"/>
      <c r="AQ398" s="3"/>
    </row>
    <row r="399" spans="2:43" ht="12.75">
      <c r="B399" s="59"/>
      <c r="G399" s="3"/>
      <c r="AP399" s="3"/>
      <c r="AQ399" s="3"/>
    </row>
    <row r="400" spans="2:43" ht="12.75">
      <c r="B400" s="59"/>
      <c r="G400" s="3"/>
      <c r="AP400" s="3"/>
      <c r="AQ400" s="3"/>
    </row>
  </sheetData>
  <sheetProtection/>
  <mergeCells count="122">
    <mergeCell ref="K63:K74"/>
    <mergeCell ref="V111:V122"/>
    <mergeCell ref="AK111:AK122"/>
    <mergeCell ref="V171:V173"/>
    <mergeCell ref="V168:V170"/>
    <mergeCell ref="J219:J230"/>
    <mergeCell ref="K219:K230"/>
    <mergeCell ref="J135:J146"/>
    <mergeCell ref="K135:K146"/>
    <mergeCell ref="V135:V146"/>
    <mergeCell ref="J75:J86"/>
    <mergeCell ref="J123:J134"/>
    <mergeCell ref="K123:K134"/>
    <mergeCell ref="K111:K122"/>
    <mergeCell ref="J111:J122"/>
    <mergeCell ref="J87:J98"/>
    <mergeCell ref="K75:K86"/>
    <mergeCell ref="J99:J110"/>
    <mergeCell ref="J63:J74"/>
    <mergeCell ref="AK87:AK98"/>
    <mergeCell ref="K87:K98"/>
    <mergeCell ref="K99:K110"/>
    <mergeCell ref="J207:J218"/>
    <mergeCell ref="AK219:AK230"/>
    <mergeCell ref="B1:F1"/>
    <mergeCell ref="G1:I1"/>
    <mergeCell ref="J3:J8"/>
    <mergeCell ref="J9:J14"/>
    <mergeCell ref="J21:J26"/>
    <mergeCell ref="J15:J20"/>
    <mergeCell ref="J27:J32"/>
    <mergeCell ref="K15:K20"/>
    <mergeCell ref="K21:K26"/>
    <mergeCell ref="J51:J56"/>
    <mergeCell ref="J57:J62"/>
    <mergeCell ref="J39:J44"/>
    <mergeCell ref="K57:K62"/>
    <mergeCell ref="K45:K50"/>
    <mergeCell ref="K51:K56"/>
    <mergeCell ref="V1:V2"/>
    <mergeCell ref="L1:U1"/>
    <mergeCell ref="AM1:AO1"/>
    <mergeCell ref="AI1:AK1"/>
    <mergeCell ref="J1:K1"/>
    <mergeCell ref="X1:AB1"/>
    <mergeCell ref="K39:K44"/>
    <mergeCell ref="K27:K32"/>
    <mergeCell ref="J33:J38"/>
    <mergeCell ref="J45:J50"/>
    <mergeCell ref="AC1:AH1"/>
    <mergeCell ref="K3:K8"/>
    <mergeCell ref="K9:K14"/>
    <mergeCell ref="K33:K38"/>
    <mergeCell ref="W1:W2"/>
    <mergeCell ref="AL147:AL158"/>
    <mergeCell ref="V186:V188"/>
    <mergeCell ref="V177:V179"/>
    <mergeCell ref="V183:V185"/>
    <mergeCell ref="J171:J182"/>
    <mergeCell ref="K171:K182"/>
    <mergeCell ref="J147:J158"/>
    <mergeCell ref="K147:K158"/>
    <mergeCell ref="J159:J170"/>
    <mergeCell ref="K159:K170"/>
    <mergeCell ref="AK171:AK182"/>
    <mergeCell ref="V147:V158"/>
    <mergeCell ref="V165:V167"/>
    <mergeCell ref="V162:V164"/>
    <mergeCell ref="V180:V182"/>
    <mergeCell ref="V159:V161"/>
    <mergeCell ref="AK159:AK170"/>
    <mergeCell ref="V174:V176"/>
    <mergeCell ref="W174:W176"/>
    <mergeCell ref="W177:W179"/>
    <mergeCell ref="W180:W182"/>
    <mergeCell ref="W171:W173"/>
    <mergeCell ref="J183:J194"/>
    <mergeCell ref="K183:K194"/>
    <mergeCell ref="W204:W206"/>
    <mergeCell ref="V216:V218"/>
    <mergeCell ref="AK195:AK206"/>
    <mergeCell ref="W189:W191"/>
    <mergeCell ref="V189:V191"/>
    <mergeCell ref="AO195:AO206"/>
    <mergeCell ref="AM195:AM206"/>
    <mergeCell ref="AN195:AN206"/>
    <mergeCell ref="AK207:AK218"/>
    <mergeCell ref="V207:V209"/>
    <mergeCell ref="V210:V212"/>
    <mergeCell ref="V213:V215"/>
    <mergeCell ref="W207:W209"/>
    <mergeCell ref="W210:W212"/>
    <mergeCell ref="W213:W215"/>
    <mergeCell ref="W216:W218"/>
    <mergeCell ref="V198:V200"/>
    <mergeCell ref="V204:V206"/>
    <mergeCell ref="V201:V203"/>
    <mergeCell ref="V195:V197"/>
    <mergeCell ref="J195:J206"/>
    <mergeCell ref="K195:K206"/>
    <mergeCell ref="W183:W185"/>
    <mergeCell ref="W186:W188"/>
    <mergeCell ref="J231:J242"/>
    <mergeCell ref="AK231:AK242"/>
    <mergeCell ref="K231:K242"/>
    <mergeCell ref="AK99:AK110"/>
    <mergeCell ref="W111:W122"/>
    <mergeCell ref="W123:W134"/>
    <mergeCell ref="W135:W146"/>
    <mergeCell ref="W147:W158"/>
    <mergeCell ref="W159:W161"/>
    <mergeCell ref="W162:W164"/>
    <mergeCell ref="W165:W167"/>
    <mergeCell ref="W168:W170"/>
    <mergeCell ref="K207:K218"/>
    <mergeCell ref="AK183:AK194"/>
    <mergeCell ref="V192:V194"/>
    <mergeCell ref="V123:V134"/>
    <mergeCell ref="W192:W194"/>
    <mergeCell ref="W195:W197"/>
    <mergeCell ref="W198:W200"/>
    <mergeCell ref="W201:W203"/>
  </mergeCells>
  <printOptions horizontalCentered="1"/>
  <pageMargins left="0" right="0" top="0.5118110236220472" bottom="0.43" header="0.11811023622047245" footer="0.11811023622047245"/>
  <pageSetup horizontalDpi="600" verticalDpi="600" orientation="landscape" paperSize="9" r:id="rId3"/>
  <headerFooter alignWithMargins="0">
    <oddHeader xml:space="preserve">&amp;C&amp;"Arial,Gras italique"&amp;11Tableau de bord mensuel des indicateurs Tabac&amp;RVersion &amp;D </oddHeader>
    <oddFooter>&amp;LObservatoire Français des Drogues et des Toxicomanies&amp;RContact: Hélène Martineau (01 41 62 77 36)</oddFooter>
  </headerFooter>
  <colBreaks count="2" manualBreakCount="2">
    <brk id="23" max="65535" man="1"/>
    <brk id="3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O.F.D.T.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auler</dc:creator>
  <cp:keywords/>
  <dc:description/>
  <cp:lastModifiedBy>Thierry Delprat</cp:lastModifiedBy>
  <cp:lastPrinted>2006-03-23T10:46:03Z</cp:lastPrinted>
  <dcterms:created xsi:type="dcterms:W3CDTF">2004-06-04T14:44:52Z</dcterms:created>
  <dcterms:modified xsi:type="dcterms:W3CDTF">2020-07-23T15:42:42Z</dcterms:modified>
  <cp:category/>
  <cp:version/>
  <cp:contentType/>
  <cp:contentStatus/>
</cp:coreProperties>
</file>